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\\cismofs01\userdirs\bauerr\__EAG\__VO-Prämie\"/>
    </mc:Choice>
  </mc:AlternateContent>
  <xr:revisionPtr revIDLastSave="0" documentId="13_ncr:1_{ED5E65EB-D9C7-4A74-9526-A86AA25BC6D2}" xr6:coauthVersionLast="47" xr6:coauthVersionMax="47" xr10:uidLastSave="{00000000-0000-0000-0000-000000000000}"/>
  <workbookProtection workbookAlgorithmName="SHA-512" workbookHashValue="tPXrXSsPjUhVX33e7I0JkVxSTnipJOMjXWjrPL5fNYDs8WwS7iJAtw0ieixhH5XvXBslHeVNk/1sbLbqK7ic+g==" workbookSaltValue="wqhlSsvjXD9TDxb0dacxAA==" workbookSpinCount="100000" lockStructure="1"/>
  <bookViews>
    <workbookView xWindow="-11895" yWindow="-18120" windowWidth="29040" windowHeight="17640" xr2:uid="{00000000-000D-0000-FFFF-FFFF00000000}"/>
  </bookViews>
  <sheets>
    <sheet name="Info" sheetId="14" r:id="rId1"/>
    <sheet name="Windkraft" sheetId="1" r:id="rId2"/>
    <sheet name="Photovoltaik" sheetId="11" r:id="rId3"/>
    <sheet name="Biomasse" sheetId="6" r:id="rId4"/>
    <sheet name="Biogas" sheetId="12" r:id="rId5"/>
    <sheet name="Wasserkraft" sheetId="7" r:id="rId6"/>
    <sheet name="Wasserkraft-Revit 1-2MW" sheetId="13" r:id="rId7"/>
  </sheets>
  <definedNames>
    <definedName name="_xlnm.Print_Area" localSheetId="4">Biogas!$A$1:$X$21</definedName>
    <definedName name="_xlnm.Print_Area" localSheetId="3">Biomasse!$A$1:$S$21</definedName>
    <definedName name="_xlnm.Print_Area" localSheetId="0">Info!$A$1:$A$12</definedName>
    <definedName name="_xlnm.Print_Area" localSheetId="2">Photovoltaik!$A$1:$L$20</definedName>
    <definedName name="_xlnm.Print_Area" localSheetId="5">Wasserkraft!$A$1:$L$19</definedName>
    <definedName name="_xlnm.Print_Area" localSheetId="6">'Wasserkraft-Revit 1-2MW'!$A$1:$L$135</definedName>
    <definedName name="_xlnm.Print_Area" localSheetId="1">Windkraft!$A$1:$L$20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13" l="1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27" i="13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25" i="7"/>
  <c r="L46" i="12"/>
  <c r="L45" i="12"/>
  <c r="L44" i="12"/>
  <c r="L43" i="12"/>
  <c r="L42" i="12"/>
  <c r="L41" i="12"/>
  <c r="L40" i="12"/>
  <c r="L39" i="12"/>
  <c r="L38" i="12"/>
  <c r="L37" i="12"/>
  <c r="L36" i="12"/>
  <c r="L35" i="12"/>
  <c r="L34" i="12"/>
  <c r="L33" i="12"/>
  <c r="L32" i="12"/>
  <c r="L31" i="12"/>
  <c r="L30" i="12"/>
  <c r="L29" i="12"/>
  <c r="L28" i="12"/>
  <c r="L2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27" i="12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27" i="6"/>
  <c r="F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27" i="6"/>
  <c r="C26" i="11"/>
  <c r="C27" i="11"/>
  <c r="C28" i="11"/>
  <c r="C29" i="11"/>
  <c r="C30" i="11"/>
  <c r="C31" i="11"/>
  <c r="C32" i="11"/>
  <c r="C33" i="11"/>
  <c r="C34" i="11"/>
  <c r="C35" i="11"/>
  <c r="C36" i="11"/>
  <c r="C37" i="11"/>
  <c r="C38" i="11"/>
  <c r="C39" i="11"/>
  <c r="C40" i="11"/>
  <c r="C41" i="11"/>
  <c r="C42" i="11"/>
  <c r="C43" i="11"/>
  <c r="C44" i="11"/>
  <c r="C25" i="11"/>
  <c r="D10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25" i="1"/>
  <c r="C10" i="1"/>
  <c r="L57" i="12" l="1"/>
  <c r="L56" i="12"/>
  <c r="L55" i="12"/>
  <c r="L54" i="12"/>
  <c r="L53" i="12"/>
  <c r="L52" i="12"/>
  <c r="L51" i="12"/>
  <c r="L50" i="12"/>
  <c r="L49" i="12"/>
  <c r="I57" i="12"/>
  <c r="I56" i="12"/>
  <c r="I55" i="12"/>
  <c r="I54" i="12"/>
  <c r="I53" i="12"/>
  <c r="I52" i="12"/>
  <c r="I51" i="12"/>
  <c r="I50" i="12"/>
  <c r="I49" i="12"/>
  <c r="F57" i="12"/>
  <c r="F56" i="12"/>
  <c r="F55" i="12"/>
  <c r="F54" i="12"/>
  <c r="F53" i="12"/>
  <c r="F52" i="12"/>
  <c r="F51" i="12"/>
  <c r="F50" i="12"/>
  <c r="F49" i="12"/>
  <c r="C57" i="12"/>
  <c r="C56" i="12"/>
  <c r="C55" i="12"/>
  <c r="C54" i="12"/>
  <c r="C53" i="12"/>
  <c r="C52" i="12"/>
  <c r="C51" i="12"/>
  <c r="C50" i="12"/>
  <c r="C49" i="12"/>
  <c r="I58" i="6"/>
  <c r="I57" i="6"/>
  <c r="I56" i="6"/>
  <c r="I55" i="6"/>
  <c r="I54" i="6"/>
  <c r="I53" i="6"/>
  <c r="I52" i="6"/>
  <c r="I51" i="6"/>
  <c r="I50" i="6"/>
  <c r="I49" i="6"/>
  <c r="F58" i="6"/>
  <c r="F57" i="6"/>
  <c r="F56" i="6"/>
  <c r="F55" i="6"/>
  <c r="F54" i="6"/>
  <c r="F53" i="6"/>
  <c r="F52" i="6"/>
  <c r="F51" i="6"/>
  <c r="F50" i="6"/>
  <c r="F49" i="6"/>
  <c r="C50" i="6"/>
  <c r="C51" i="6"/>
  <c r="C52" i="6"/>
  <c r="C53" i="6"/>
  <c r="C54" i="6"/>
  <c r="C55" i="6"/>
  <c r="C56" i="6"/>
  <c r="C57" i="6"/>
  <c r="C49" i="6"/>
  <c r="C93" i="13"/>
  <c r="C112" i="13"/>
  <c r="C111" i="13"/>
  <c r="C110" i="13"/>
  <c r="C109" i="13"/>
  <c r="C108" i="13"/>
  <c r="C107" i="13"/>
  <c r="C106" i="13"/>
  <c r="C61" i="13"/>
  <c r="C104" i="13"/>
  <c r="C103" i="13"/>
  <c r="C102" i="13"/>
  <c r="C57" i="13"/>
  <c r="C100" i="13"/>
  <c r="C55" i="13"/>
  <c r="C98" i="13"/>
  <c r="C53" i="13"/>
  <c r="C96" i="13"/>
  <c r="C95" i="13"/>
  <c r="C94" i="13"/>
  <c r="C105" i="13" l="1"/>
  <c r="C101" i="13"/>
  <c r="C97" i="13"/>
  <c r="C68" i="13"/>
  <c r="C99" i="13"/>
  <c r="C67" i="13"/>
  <c r="C62" i="13"/>
  <c r="C60" i="13"/>
  <c r="C59" i="13"/>
  <c r="C54" i="13"/>
  <c r="C52" i="13"/>
  <c r="C51" i="13"/>
  <c r="C66" i="13"/>
  <c r="C58" i="13"/>
  <c r="C65" i="13"/>
  <c r="C64" i="13"/>
  <c r="C56" i="13"/>
  <c r="C50" i="13"/>
  <c r="C63" i="13"/>
  <c r="C49" i="13"/>
  <c r="C110" i="7"/>
  <c r="C109" i="7"/>
  <c r="C108" i="7"/>
  <c r="C107" i="7"/>
  <c r="C106" i="7"/>
  <c r="C105" i="7"/>
  <c r="C104" i="7"/>
  <c r="C103" i="7"/>
  <c r="C102" i="7"/>
  <c r="C101" i="7"/>
  <c r="C100" i="7"/>
  <c r="C99" i="7"/>
  <c r="C98" i="7"/>
  <c r="C97" i="7"/>
  <c r="C96" i="7"/>
  <c r="C95" i="7"/>
  <c r="C94" i="7"/>
  <c r="C93" i="7"/>
  <c r="C92" i="7"/>
  <c r="C91" i="7"/>
  <c r="C51" i="7" l="1"/>
  <c r="C59" i="7"/>
  <c r="C52" i="7"/>
  <c r="C60" i="7"/>
  <c r="C64" i="7"/>
  <c r="C61" i="7"/>
  <c r="C48" i="7"/>
  <c r="C54" i="7"/>
  <c r="C62" i="7"/>
  <c r="C53" i="7"/>
  <c r="C47" i="7"/>
  <c r="C68" i="7" s="1"/>
  <c r="C55" i="7"/>
  <c r="C63" i="7"/>
  <c r="C56" i="7"/>
  <c r="C49" i="7"/>
  <c r="C57" i="7"/>
  <c r="C65" i="7"/>
  <c r="C50" i="7"/>
  <c r="C58" i="7"/>
  <c r="C66" i="7"/>
  <c r="C110" i="11"/>
  <c r="C109" i="11"/>
  <c r="C108" i="11"/>
  <c r="C107" i="11"/>
  <c r="C106" i="11"/>
  <c r="C105" i="11"/>
  <c r="C104" i="11"/>
  <c r="C103" i="11"/>
  <c r="C102" i="11"/>
  <c r="C101" i="11"/>
  <c r="C100" i="11"/>
  <c r="C99" i="11"/>
  <c r="C98" i="11"/>
  <c r="C97" i="11"/>
  <c r="C96" i="11"/>
  <c r="C95" i="11"/>
  <c r="C94" i="11"/>
  <c r="C93" i="11"/>
  <c r="C92" i="11"/>
  <c r="C91" i="11"/>
  <c r="C100" i="1"/>
  <c r="C106" i="1"/>
  <c r="C108" i="1"/>
  <c r="C92" i="1"/>
  <c r="C96" i="1"/>
  <c r="C65" i="1" l="1"/>
  <c r="C109" i="1"/>
  <c r="C63" i="1"/>
  <c r="C107" i="1"/>
  <c r="C64" i="1"/>
  <c r="C51" i="1"/>
  <c r="C95" i="1"/>
  <c r="C62" i="1"/>
  <c r="C53" i="1"/>
  <c r="C97" i="1"/>
  <c r="C50" i="1"/>
  <c r="C94" i="1"/>
  <c r="C61" i="1"/>
  <c r="C105" i="1"/>
  <c r="C56" i="1"/>
  <c r="C54" i="1"/>
  <c r="C98" i="1"/>
  <c r="C49" i="1"/>
  <c r="C93" i="1"/>
  <c r="C60" i="1"/>
  <c r="C104" i="1"/>
  <c r="C52" i="1"/>
  <c r="C57" i="1"/>
  <c r="C101" i="1"/>
  <c r="C59" i="1"/>
  <c r="C103" i="1"/>
  <c r="C48" i="1"/>
  <c r="C69" i="1" s="1"/>
  <c r="C47" i="1"/>
  <c r="C91" i="1"/>
  <c r="C55" i="1"/>
  <c r="C99" i="1"/>
  <c r="C66" i="1"/>
  <c r="C110" i="1"/>
  <c r="C58" i="1"/>
  <c r="C102" i="1"/>
  <c r="C54" i="11"/>
  <c r="C47" i="11"/>
  <c r="C63" i="11"/>
  <c r="C56" i="11"/>
  <c r="C49" i="11"/>
  <c r="C65" i="11"/>
  <c r="C58" i="11"/>
  <c r="C51" i="11"/>
  <c r="C59" i="11"/>
  <c r="C53" i="11"/>
  <c r="C61" i="11"/>
  <c r="C62" i="11"/>
  <c r="C55" i="11"/>
  <c r="C48" i="11"/>
  <c r="C64" i="11"/>
  <c r="C57" i="11"/>
  <c r="C50" i="11"/>
  <c r="C66" i="11"/>
  <c r="C52" i="11"/>
  <c r="C60" i="11"/>
  <c r="L76" i="12"/>
  <c r="L75" i="12"/>
  <c r="L72" i="12"/>
  <c r="L71" i="12"/>
  <c r="M17" i="12"/>
  <c r="M13" i="12"/>
  <c r="M10" i="12"/>
  <c r="L10" i="12"/>
  <c r="I78" i="12"/>
  <c r="I77" i="12"/>
  <c r="I74" i="12"/>
  <c r="I73" i="12"/>
  <c r="I70" i="12"/>
  <c r="J17" i="12"/>
  <c r="J13" i="12"/>
  <c r="J10" i="12"/>
  <c r="I10" i="12"/>
  <c r="F75" i="12"/>
  <c r="F71" i="12"/>
  <c r="G17" i="12"/>
  <c r="G13" i="12"/>
  <c r="G10" i="12"/>
  <c r="F10" i="12"/>
  <c r="I76" i="6"/>
  <c r="I75" i="6"/>
  <c r="I72" i="6"/>
  <c r="I71" i="6"/>
  <c r="J17" i="6"/>
  <c r="J13" i="6"/>
  <c r="J10" i="6"/>
  <c r="I10" i="6"/>
  <c r="F79" i="6"/>
  <c r="F76" i="6"/>
  <c r="F75" i="6"/>
  <c r="F72" i="6"/>
  <c r="F71" i="6"/>
  <c r="G17" i="6"/>
  <c r="G13" i="6"/>
  <c r="G10" i="6"/>
  <c r="F10" i="6"/>
  <c r="M45" i="12" l="1"/>
  <c r="M41" i="12"/>
  <c r="M44" i="12"/>
  <c r="M40" i="12"/>
  <c r="M36" i="12"/>
  <c r="M32" i="12"/>
  <c r="M28" i="12"/>
  <c r="M37" i="12"/>
  <c r="M46" i="12"/>
  <c r="M34" i="12"/>
  <c r="M29" i="12"/>
  <c r="M43" i="12"/>
  <c r="M39" i="12"/>
  <c r="M35" i="12"/>
  <c r="M31" i="12"/>
  <c r="M27" i="12"/>
  <c r="M42" i="12"/>
  <c r="M38" i="12"/>
  <c r="M30" i="12"/>
  <c r="M33" i="12"/>
  <c r="J32" i="12"/>
  <c r="J43" i="12"/>
  <c r="J35" i="12"/>
  <c r="J27" i="12"/>
  <c r="J46" i="12"/>
  <c r="J42" i="12"/>
  <c r="J38" i="12"/>
  <c r="J34" i="12"/>
  <c r="J30" i="12"/>
  <c r="J44" i="12"/>
  <c r="J40" i="12"/>
  <c r="J36" i="12"/>
  <c r="J45" i="12"/>
  <c r="J41" i="12"/>
  <c r="J37" i="12"/>
  <c r="J33" i="12"/>
  <c r="J29" i="12"/>
  <c r="J28" i="12"/>
  <c r="J39" i="12"/>
  <c r="J31" i="12"/>
  <c r="G35" i="12"/>
  <c r="G43" i="12"/>
  <c r="G39" i="12"/>
  <c r="G31" i="12"/>
  <c r="G27" i="12"/>
  <c r="G46" i="12"/>
  <c r="G42" i="12"/>
  <c r="G38" i="12"/>
  <c r="G34" i="12"/>
  <c r="G30" i="12"/>
  <c r="G41" i="12"/>
  <c r="G33" i="12"/>
  <c r="G32" i="12"/>
  <c r="G45" i="12"/>
  <c r="G37" i="12"/>
  <c r="G29" i="12"/>
  <c r="G44" i="12"/>
  <c r="G40" i="12"/>
  <c r="G36" i="12"/>
  <c r="G28" i="12"/>
  <c r="I75" i="12"/>
  <c r="J44" i="6"/>
  <c r="J36" i="6"/>
  <c r="J28" i="6"/>
  <c r="J43" i="6"/>
  <c r="J39" i="6"/>
  <c r="J35" i="6"/>
  <c r="J31" i="6"/>
  <c r="J27" i="6"/>
  <c r="J46" i="6"/>
  <c r="J42" i="6"/>
  <c r="J38" i="6"/>
  <c r="J34" i="6"/>
  <c r="J30" i="6"/>
  <c r="J45" i="6"/>
  <c r="J41" i="6"/>
  <c r="J37" i="6"/>
  <c r="J33" i="6"/>
  <c r="J29" i="6"/>
  <c r="J40" i="6"/>
  <c r="J32" i="6"/>
  <c r="G35" i="6"/>
  <c r="G30" i="6"/>
  <c r="G34" i="6"/>
  <c r="G38" i="6"/>
  <c r="G40" i="6"/>
  <c r="G46" i="6"/>
  <c r="G45" i="6"/>
  <c r="G41" i="6"/>
  <c r="G37" i="6"/>
  <c r="G33" i="6"/>
  <c r="G29" i="6"/>
  <c r="G44" i="6"/>
  <c r="G36" i="6"/>
  <c r="G28" i="6"/>
  <c r="G42" i="6"/>
  <c r="G32" i="6"/>
  <c r="G43" i="6"/>
  <c r="G39" i="6"/>
  <c r="G31" i="6"/>
  <c r="G27" i="6"/>
  <c r="F76" i="12"/>
  <c r="I71" i="12"/>
  <c r="I72" i="12"/>
  <c r="I76" i="12"/>
  <c r="L70" i="12"/>
  <c r="L74" i="12"/>
  <c r="F72" i="12"/>
  <c r="L78" i="12"/>
  <c r="L73" i="12"/>
  <c r="L77" i="12"/>
  <c r="F73" i="12"/>
  <c r="F77" i="12"/>
  <c r="F74" i="12"/>
  <c r="F78" i="12"/>
  <c r="I73" i="6"/>
  <c r="I77" i="6"/>
  <c r="I74" i="6"/>
  <c r="I78" i="6"/>
  <c r="I79" i="6"/>
  <c r="F73" i="6"/>
  <c r="F77" i="6"/>
  <c r="F74" i="6"/>
  <c r="F78" i="6"/>
  <c r="D14" i="13"/>
  <c r="D12" i="13"/>
  <c r="D10" i="13"/>
  <c r="C10" i="13"/>
  <c r="D13" i="12"/>
  <c r="D10" i="12"/>
  <c r="C10" i="12"/>
  <c r="D11" i="11"/>
  <c r="D10" i="11"/>
  <c r="C10" i="11"/>
  <c r="M103" i="12" l="1"/>
  <c r="L103" i="12"/>
  <c r="L59" i="12"/>
  <c r="M97" i="12"/>
  <c r="L97" i="12"/>
  <c r="L119" i="12" s="1"/>
  <c r="L94" i="12"/>
  <c r="L116" i="12" s="1"/>
  <c r="M94" i="12"/>
  <c r="M116" i="12" s="1"/>
  <c r="M101" i="12"/>
  <c r="M123" i="12" s="1"/>
  <c r="L101" i="12"/>
  <c r="L123" i="12" s="1"/>
  <c r="L98" i="12"/>
  <c r="L120" i="12" s="1"/>
  <c r="M98" i="12"/>
  <c r="M105" i="12"/>
  <c r="L105" i="12"/>
  <c r="L61" i="12"/>
  <c r="L58" i="12"/>
  <c r="L79" i="12" s="1"/>
  <c r="L102" i="12"/>
  <c r="L124" i="12" s="1"/>
  <c r="M102" i="12"/>
  <c r="M109" i="12"/>
  <c r="M131" i="12" s="1"/>
  <c r="L109" i="12"/>
  <c r="L65" i="12"/>
  <c r="L106" i="12"/>
  <c r="M106" i="12"/>
  <c r="M128" i="12" s="1"/>
  <c r="L62" i="12"/>
  <c r="M96" i="12"/>
  <c r="L96" i="12"/>
  <c r="L118" i="12" s="1"/>
  <c r="M95" i="12"/>
  <c r="M117" i="12" s="1"/>
  <c r="L95" i="12"/>
  <c r="L117" i="12" s="1"/>
  <c r="L66" i="12"/>
  <c r="M110" i="12"/>
  <c r="M132" i="12" s="1"/>
  <c r="L110" i="12"/>
  <c r="L100" i="12"/>
  <c r="L122" i="12" s="1"/>
  <c r="M100" i="12"/>
  <c r="M122" i="12" s="1"/>
  <c r="M107" i="12"/>
  <c r="L107" i="12"/>
  <c r="L63" i="12"/>
  <c r="M93" i="12"/>
  <c r="L93" i="12"/>
  <c r="L115" i="12" s="1"/>
  <c r="M99" i="12"/>
  <c r="M121" i="12" s="1"/>
  <c r="L99" i="12"/>
  <c r="L121" i="12" s="1"/>
  <c r="L104" i="12"/>
  <c r="L60" i="12"/>
  <c r="M104" i="12"/>
  <c r="L108" i="12"/>
  <c r="M108" i="12"/>
  <c r="M130" i="12" s="1"/>
  <c r="L64" i="12"/>
  <c r="L112" i="12"/>
  <c r="M112" i="12"/>
  <c r="M134" i="12" s="1"/>
  <c r="L68" i="12"/>
  <c r="M111" i="12"/>
  <c r="M133" i="12" s="1"/>
  <c r="L111" i="12"/>
  <c r="L67" i="12"/>
  <c r="J95" i="12"/>
  <c r="J117" i="12" s="1"/>
  <c r="I95" i="12"/>
  <c r="I117" i="12" s="1"/>
  <c r="J99" i="12"/>
  <c r="J121" i="12" s="1"/>
  <c r="I99" i="12"/>
  <c r="I121" i="12" s="1"/>
  <c r="I59" i="12"/>
  <c r="I80" i="12" s="1"/>
  <c r="J103" i="12"/>
  <c r="J125" i="12" s="1"/>
  <c r="I103" i="12"/>
  <c r="I125" i="12" s="1"/>
  <c r="I104" i="12"/>
  <c r="I126" i="12" s="1"/>
  <c r="I60" i="12"/>
  <c r="J104" i="12"/>
  <c r="J126" i="12" s="1"/>
  <c r="J107" i="12"/>
  <c r="J129" i="12" s="1"/>
  <c r="I107" i="12"/>
  <c r="I63" i="12"/>
  <c r="I108" i="12"/>
  <c r="J108" i="12"/>
  <c r="J130" i="12" s="1"/>
  <c r="I64" i="12"/>
  <c r="I96" i="12"/>
  <c r="I118" i="12" s="1"/>
  <c r="J96" i="12"/>
  <c r="J118" i="12" s="1"/>
  <c r="I100" i="12"/>
  <c r="I122" i="12" s="1"/>
  <c r="J100" i="12"/>
  <c r="J122" i="12" s="1"/>
  <c r="J111" i="12"/>
  <c r="J133" i="12" s="1"/>
  <c r="I111" i="12"/>
  <c r="I67" i="12"/>
  <c r="I112" i="12"/>
  <c r="J112" i="12"/>
  <c r="J134" i="12" s="1"/>
  <c r="I68" i="12"/>
  <c r="J97" i="12"/>
  <c r="J119" i="12" s="1"/>
  <c r="I97" i="12"/>
  <c r="I119" i="12" s="1"/>
  <c r="I58" i="12"/>
  <c r="I79" i="12" s="1"/>
  <c r="J102" i="12"/>
  <c r="J124" i="12" s="1"/>
  <c r="I102" i="12"/>
  <c r="I124" i="12" s="1"/>
  <c r="J93" i="12"/>
  <c r="J115" i="12" s="1"/>
  <c r="I93" i="12"/>
  <c r="I115" i="12" s="1"/>
  <c r="J98" i="12"/>
  <c r="J120" i="12" s="1"/>
  <c r="I98" i="12"/>
  <c r="I120" i="12" s="1"/>
  <c r="I61" i="12"/>
  <c r="J105" i="12"/>
  <c r="J127" i="12" s="1"/>
  <c r="I105" i="12"/>
  <c r="J106" i="12"/>
  <c r="J128" i="12" s="1"/>
  <c r="I106" i="12"/>
  <c r="I62" i="12"/>
  <c r="J101" i="12"/>
  <c r="J123" i="12" s="1"/>
  <c r="I101" i="12"/>
  <c r="I123" i="12" s="1"/>
  <c r="J94" i="12"/>
  <c r="J116" i="12" s="1"/>
  <c r="I94" i="12"/>
  <c r="I116" i="12" s="1"/>
  <c r="J110" i="12"/>
  <c r="J132" i="12" s="1"/>
  <c r="I110" i="12"/>
  <c r="I66" i="12"/>
  <c r="J109" i="12"/>
  <c r="J131" i="12" s="1"/>
  <c r="I109" i="12"/>
  <c r="I65" i="12"/>
  <c r="G102" i="12"/>
  <c r="G124" i="12" s="1"/>
  <c r="F102" i="12"/>
  <c r="F124" i="12" s="1"/>
  <c r="F58" i="12"/>
  <c r="F79" i="12" s="1"/>
  <c r="G95" i="12"/>
  <c r="G117" i="12" s="1"/>
  <c r="F95" i="12"/>
  <c r="F117" i="12" s="1"/>
  <c r="F104" i="12"/>
  <c r="G104" i="12"/>
  <c r="G126" i="12" s="1"/>
  <c r="F60" i="12"/>
  <c r="F108" i="12"/>
  <c r="F64" i="12"/>
  <c r="G108" i="12"/>
  <c r="G130" i="12" s="1"/>
  <c r="G111" i="12"/>
  <c r="G133" i="12" s="1"/>
  <c r="F111" i="12"/>
  <c r="F67" i="12"/>
  <c r="G98" i="12"/>
  <c r="G120" i="12" s="1"/>
  <c r="F98" i="12"/>
  <c r="F120" i="12" s="1"/>
  <c r="G93" i="12"/>
  <c r="F93" i="12"/>
  <c r="F115" i="12" s="1"/>
  <c r="G103" i="12"/>
  <c r="G125" i="12" s="1"/>
  <c r="F103" i="12"/>
  <c r="F125" i="12" s="1"/>
  <c r="F59" i="12"/>
  <c r="F80" i="12" s="1"/>
  <c r="F112" i="12"/>
  <c r="F68" i="12"/>
  <c r="G112" i="12"/>
  <c r="G134" i="12" s="1"/>
  <c r="G94" i="12"/>
  <c r="G116" i="12" s="1"/>
  <c r="F94" i="12"/>
  <c r="F116" i="12" s="1"/>
  <c r="G99" i="12"/>
  <c r="G121" i="12" s="1"/>
  <c r="F99" i="12"/>
  <c r="F121" i="12" s="1"/>
  <c r="G97" i="12"/>
  <c r="G119" i="12" s="1"/>
  <c r="F97" i="12"/>
  <c r="F119" i="12" s="1"/>
  <c r="F107" i="12"/>
  <c r="G107" i="12"/>
  <c r="G129" i="12" s="1"/>
  <c r="F63" i="12"/>
  <c r="G106" i="12"/>
  <c r="G128" i="12" s="1"/>
  <c r="F106" i="12"/>
  <c r="F62" i="12"/>
  <c r="F96" i="12"/>
  <c r="F118" i="12" s="1"/>
  <c r="G96" i="12"/>
  <c r="G118" i="12" s="1"/>
  <c r="G109" i="12"/>
  <c r="G131" i="12" s="1"/>
  <c r="F109" i="12"/>
  <c r="F65" i="12"/>
  <c r="G105" i="12"/>
  <c r="G127" i="12" s="1"/>
  <c r="F105" i="12"/>
  <c r="F61" i="12"/>
  <c r="G110" i="12"/>
  <c r="G132" i="12" s="1"/>
  <c r="F110" i="12"/>
  <c r="F66" i="12"/>
  <c r="F100" i="12"/>
  <c r="F122" i="12" s="1"/>
  <c r="G100" i="12"/>
  <c r="G122" i="12" s="1"/>
  <c r="G101" i="12"/>
  <c r="G123" i="12" s="1"/>
  <c r="F101" i="12"/>
  <c r="F123" i="12" s="1"/>
  <c r="D44" i="12"/>
  <c r="D40" i="12"/>
  <c r="D36" i="12"/>
  <c r="C58" i="12" s="1"/>
  <c r="C79" i="12" s="1"/>
  <c r="D32" i="12"/>
  <c r="D28" i="12"/>
  <c r="D43" i="12"/>
  <c r="D39" i="12"/>
  <c r="D35" i="12"/>
  <c r="D31" i="12"/>
  <c r="D27" i="12"/>
  <c r="D46" i="12"/>
  <c r="D42" i="12"/>
  <c r="D38" i="12"/>
  <c r="D34" i="12"/>
  <c r="D30" i="12"/>
  <c r="D45" i="12"/>
  <c r="D41" i="12"/>
  <c r="D37" i="12"/>
  <c r="D33" i="12"/>
  <c r="D29" i="12"/>
  <c r="J101" i="6"/>
  <c r="I101" i="6"/>
  <c r="I123" i="6" s="1"/>
  <c r="J103" i="6"/>
  <c r="J125" i="6" s="1"/>
  <c r="I103" i="6"/>
  <c r="I125" i="6" s="1"/>
  <c r="I59" i="6"/>
  <c r="I80" i="6" s="1"/>
  <c r="J93" i="6"/>
  <c r="I93" i="6"/>
  <c r="I115" i="6" s="1"/>
  <c r="I63" i="6"/>
  <c r="I107" i="6"/>
  <c r="J107" i="6"/>
  <c r="J129" i="6" s="1"/>
  <c r="J97" i="6"/>
  <c r="J119" i="6" s="1"/>
  <c r="I97" i="6"/>
  <c r="I119" i="6" s="1"/>
  <c r="J111" i="6"/>
  <c r="J133" i="6" s="1"/>
  <c r="I111" i="6"/>
  <c r="I67" i="6"/>
  <c r="J98" i="6"/>
  <c r="J120" i="6" s="1"/>
  <c r="I98" i="6"/>
  <c r="I120" i="6" s="1"/>
  <c r="J100" i="6"/>
  <c r="J122" i="6" s="1"/>
  <c r="I100" i="6"/>
  <c r="I122" i="6" s="1"/>
  <c r="J109" i="6"/>
  <c r="J131" i="6" s="1"/>
  <c r="I109" i="6"/>
  <c r="I65" i="6"/>
  <c r="J96" i="6"/>
  <c r="I96" i="6"/>
  <c r="I118" i="6" s="1"/>
  <c r="J106" i="6"/>
  <c r="J128" i="6" s="1"/>
  <c r="I106" i="6"/>
  <c r="I62" i="6"/>
  <c r="J104" i="6"/>
  <c r="J126" i="6" s="1"/>
  <c r="I104" i="6"/>
  <c r="I126" i="6" s="1"/>
  <c r="I60" i="6"/>
  <c r="I81" i="6" s="1"/>
  <c r="J94" i="6"/>
  <c r="J116" i="6" s="1"/>
  <c r="I94" i="6"/>
  <c r="I116" i="6" s="1"/>
  <c r="J95" i="6"/>
  <c r="J117" i="6" s="1"/>
  <c r="I95" i="6"/>
  <c r="I117" i="6" s="1"/>
  <c r="J108" i="6"/>
  <c r="J130" i="6" s="1"/>
  <c r="I108" i="6"/>
  <c r="I64" i="6"/>
  <c r="J102" i="6"/>
  <c r="J124" i="6" s="1"/>
  <c r="I102" i="6"/>
  <c r="I124" i="6" s="1"/>
  <c r="J105" i="6"/>
  <c r="J127" i="6" s="1"/>
  <c r="I105" i="6"/>
  <c r="I61" i="6"/>
  <c r="I99" i="6"/>
  <c r="I121" i="6" s="1"/>
  <c r="J99" i="6"/>
  <c r="J112" i="6"/>
  <c r="J134" i="6" s="1"/>
  <c r="I112" i="6"/>
  <c r="I68" i="6"/>
  <c r="J110" i="6"/>
  <c r="J132" i="6" s="1"/>
  <c r="I110" i="6"/>
  <c r="I66" i="6"/>
  <c r="G98" i="6"/>
  <c r="G120" i="6" s="1"/>
  <c r="F98" i="6"/>
  <c r="F120" i="6" s="1"/>
  <c r="G107" i="6"/>
  <c r="G129" i="6" s="1"/>
  <c r="F107" i="6"/>
  <c r="F63" i="6"/>
  <c r="F108" i="6"/>
  <c r="F64" i="6"/>
  <c r="G108" i="6"/>
  <c r="G130" i="6" s="1"/>
  <c r="G111" i="6"/>
  <c r="G133" i="6" s="1"/>
  <c r="F111" i="6"/>
  <c r="F67" i="6"/>
  <c r="G102" i="6"/>
  <c r="G124" i="6" s="1"/>
  <c r="F102" i="6"/>
  <c r="F124" i="6" s="1"/>
  <c r="G106" i="6"/>
  <c r="F106" i="6"/>
  <c r="F62" i="6"/>
  <c r="G94" i="6"/>
  <c r="G116" i="6" s="1"/>
  <c r="F94" i="6"/>
  <c r="F116" i="6" s="1"/>
  <c r="G93" i="6"/>
  <c r="F93" i="6"/>
  <c r="F115" i="6" s="1"/>
  <c r="G110" i="6"/>
  <c r="F110" i="6"/>
  <c r="F66" i="6"/>
  <c r="G104" i="6"/>
  <c r="G126" i="6" s="1"/>
  <c r="F60" i="6"/>
  <c r="F81" i="6" s="1"/>
  <c r="F104" i="6"/>
  <c r="F126" i="6" s="1"/>
  <c r="G97" i="6"/>
  <c r="F97" i="6"/>
  <c r="F119" i="6" s="1"/>
  <c r="G95" i="6"/>
  <c r="G117" i="6" s="1"/>
  <c r="F95" i="6"/>
  <c r="F117" i="6" s="1"/>
  <c r="G100" i="6"/>
  <c r="G122" i="6" s="1"/>
  <c r="F100" i="6"/>
  <c r="F122" i="6" s="1"/>
  <c r="G112" i="6"/>
  <c r="G134" i="6" s="1"/>
  <c r="F112" i="6"/>
  <c r="F68" i="6"/>
  <c r="G105" i="6"/>
  <c r="F105" i="6"/>
  <c r="F61" i="6"/>
  <c r="G99" i="6"/>
  <c r="G121" i="6" s="1"/>
  <c r="F99" i="6"/>
  <c r="F121" i="6" s="1"/>
  <c r="G96" i="6"/>
  <c r="G118" i="6" s="1"/>
  <c r="F96" i="6"/>
  <c r="F118" i="6" s="1"/>
  <c r="G109" i="6"/>
  <c r="G131" i="6" s="1"/>
  <c r="F109" i="6"/>
  <c r="F65" i="6"/>
  <c r="G103" i="6"/>
  <c r="G125" i="6" s="1"/>
  <c r="F103" i="6"/>
  <c r="F125" i="6" s="1"/>
  <c r="F59" i="6"/>
  <c r="F80" i="6" s="1"/>
  <c r="G101" i="6"/>
  <c r="G123" i="6" s="1"/>
  <c r="F101" i="6"/>
  <c r="F123" i="6" s="1"/>
  <c r="D46" i="13"/>
  <c r="D112" i="13" s="1"/>
  <c r="D38" i="13"/>
  <c r="D104" i="13" s="1"/>
  <c r="D34" i="13"/>
  <c r="D100" i="13" s="1"/>
  <c r="D45" i="13"/>
  <c r="D111" i="13" s="1"/>
  <c r="D41" i="13"/>
  <c r="D107" i="13" s="1"/>
  <c r="D37" i="13"/>
  <c r="D103" i="13" s="1"/>
  <c r="D33" i="13"/>
  <c r="D99" i="13" s="1"/>
  <c r="D29" i="13"/>
  <c r="D95" i="13" s="1"/>
  <c r="D39" i="13"/>
  <c r="D105" i="13" s="1"/>
  <c r="D27" i="13"/>
  <c r="D93" i="13" s="1"/>
  <c r="D44" i="13"/>
  <c r="D110" i="13" s="1"/>
  <c r="D40" i="13"/>
  <c r="D106" i="13" s="1"/>
  <c r="D36" i="13"/>
  <c r="D102" i="13" s="1"/>
  <c r="D32" i="13"/>
  <c r="D98" i="13" s="1"/>
  <c r="D28" i="13"/>
  <c r="D94" i="13" s="1"/>
  <c r="D43" i="13"/>
  <c r="D109" i="13" s="1"/>
  <c r="D31" i="13"/>
  <c r="D97" i="13" s="1"/>
  <c r="D35" i="13"/>
  <c r="D101" i="13" s="1"/>
  <c r="D42" i="13"/>
  <c r="D108" i="13" s="1"/>
  <c r="D30" i="13"/>
  <c r="D96" i="13" s="1"/>
  <c r="D43" i="11"/>
  <c r="D109" i="11" s="1"/>
  <c r="D39" i="11"/>
  <c r="D105" i="11" s="1"/>
  <c r="D35" i="11"/>
  <c r="D101" i="11" s="1"/>
  <c r="D31" i="11"/>
  <c r="D97" i="11" s="1"/>
  <c r="D27" i="11"/>
  <c r="D93" i="11" s="1"/>
  <c r="D40" i="11"/>
  <c r="D106" i="11" s="1"/>
  <c r="D32" i="11"/>
  <c r="D98" i="11" s="1"/>
  <c r="D36" i="11"/>
  <c r="D102" i="11" s="1"/>
  <c r="D42" i="11"/>
  <c r="D108" i="11" s="1"/>
  <c r="D38" i="11"/>
  <c r="D104" i="11" s="1"/>
  <c r="D34" i="11"/>
  <c r="D100" i="11" s="1"/>
  <c r="D30" i="11"/>
  <c r="D96" i="11" s="1"/>
  <c r="D26" i="11"/>
  <c r="D92" i="11" s="1"/>
  <c r="D44" i="11"/>
  <c r="D110" i="11" s="1"/>
  <c r="D28" i="11"/>
  <c r="D94" i="11" s="1"/>
  <c r="D41" i="11"/>
  <c r="D107" i="11" s="1"/>
  <c r="D37" i="11"/>
  <c r="D103" i="11" s="1"/>
  <c r="D33" i="11"/>
  <c r="D99" i="11" s="1"/>
  <c r="D29" i="11"/>
  <c r="D95" i="11" s="1"/>
  <c r="D25" i="11"/>
  <c r="D91" i="11" s="1"/>
  <c r="M124" i="12"/>
  <c r="M126" i="12"/>
  <c r="L125" i="12"/>
  <c r="M119" i="12"/>
  <c r="M129" i="12"/>
  <c r="M125" i="12"/>
  <c r="M120" i="12"/>
  <c r="M118" i="12"/>
  <c r="M127" i="12"/>
  <c r="F70" i="12"/>
  <c r="J118" i="6"/>
  <c r="I70" i="6"/>
  <c r="J123" i="6"/>
  <c r="J121" i="6"/>
  <c r="G119" i="6"/>
  <c r="F70" i="6"/>
  <c r="G132" i="6"/>
  <c r="G128" i="6"/>
  <c r="G127" i="6"/>
  <c r="C72" i="12"/>
  <c r="D17" i="12"/>
  <c r="D15" i="11"/>
  <c r="C120" i="11"/>
  <c r="C75" i="12"/>
  <c r="C76" i="12"/>
  <c r="C69" i="11"/>
  <c r="C77" i="11"/>
  <c r="C71" i="12"/>
  <c r="C123" i="11"/>
  <c r="C131" i="11"/>
  <c r="C132" i="11"/>
  <c r="C80" i="11"/>
  <c r="C78" i="12"/>
  <c r="C119" i="11"/>
  <c r="C127" i="11"/>
  <c r="C74" i="12"/>
  <c r="C72" i="13"/>
  <c r="C127" i="13"/>
  <c r="C120" i="13"/>
  <c r="C131" i="13"/>
  <c r="C121" i="13"/>
  <c r="C125" i="13"/>
  <c r="C83" i="13"/>
  <c r="C123" i="13"/>
  <c r="C129" i="13"/>
  <c r="C85" i="13"/>
  <c r="C70" i="13"/>
  <c r="C122" i="13"/>
  <c r="C77" i="13"/>
  <c r="C81" i="13"/>
  <c r="C126" i="13"/>
  <c r="C128" i="13"/>
  <c r="C133" i="13"/>
  <c r="D16" i="13"/>
  <c r="C130" i="13"/>
  <c r="C115" i="13"/>
  <c r="C116" i="13"/>
  <c r="C71" i="13"/>
  <c r="C119" i="13"/>
  <c r="C124" i="13"/>
  <c r="C79" i="13"/>
  <c r="C132" i="13"/>
  <c r="C87" i="13"/>
  <c r="C75" i="13"/>
  <c r="C117" i="13"/>
  <c r="C118" i="13"/>
  <c r="C73" i="13"/>
  <c r="C89" i="13"/>
  <c r="C134" i="13"/>
  <c r="C82" i="13"/>
  <c r="C86" i="13"/>
  <c r="C74" i="13"/>
  <c r="C76" i="13"/>
  <c r="C80" i="13"/>
  <c r="C84" i="13"/>
  <c r="C88" i="13"/>
  <c r="C78" i="13"/>
  <c r="C70" i="12"/>
  <c r="C73" i="12"/>
  <c r="C77" i="12"/>
  <c r="C78" i="11"/>
  <c r="C113" i="11"/>
  <c r="C129" i="11"/>
  <c r="C86" i="11"/>
  <c r="C117" i="11"/>
  <c r="C121" i="11"/>
  <c r="C125" i="11"/>
  <c r="C68" i="11"/>
  <c r="C75" i="11"/>
  <c r="C79" i="11"/>
  <c r="C83" i="11"/>
  <c r="C114" i="11"/>
  <c r="C118" i="11"/>
  <c r="C122" i="11"/>
  <c r="C130" i="11"/>
  <c r="D11" i="7"/>
  <c r="D10" i="7"/>
  <c r="C10" i="7"/>
  <c r="J114" i="12" l="1"/>
  <c r="J92" i="12"/>
  <c r="D101" i="12"/>
  <c r="D123" i="12" s="1"/>
  <c r="C101" i="12"/>
  <c r="C123" i="12" s="1"/>
  <c r="D96" i="12"/>
  <c r="D118" i="12" s="1"/>
  <c r="C96" i="12"/>
  <c r="C118" i="12" s="1"/>
  <c r="D105" i="12"/>
  <c r="D127" i="12" s="1"/>
  <c r="C105" i="12"/>
  <c r="C61" i="12"/>
  <c r="D111" i="12"/>
  <c r="D133" i="12" s="1"/>
  <c r="C111" i="12"/>
  <c r="C67" i="12"/>
  <c r="D100" i="12"/>
  <c r="D122" i="12" s="1"/>
  <c r="C100" i="12"/>
  <c r="C122" i="12" s="1"/>
  <c r="D109" i="12"/>
  <c r="D131" i="12" s="1"/>
  <c r="C109" i="12"/>
  <c r="C65" i="12"/>
  <c r="D104" i="12"/>
  <c r="C104" i="12"/>
  <c r="C60" i="12"/>
  <c r="D94" i="12"/>
  <c r="D116" i="12" s="1"/>
  <c r="C94" i="12"/>
  <c r="C116" i="12" s="1"/>
  <c r="D95" i="12"/>
  <c r="D117" i="12" s="1"/>
  <c r="C95" i="12"/>
  <c r="C117" i="12" s="1"/>
  <c r="D108" i="12"/>
  <c r="D130" i="12" s="1"/>
  <c r="C108" i="12"/>
  <c r="C64" i="12"/>
  <c r="D98" i="12"/>
  <c r="D120" i="12" s="1"/>
  <c r="C98" i="12"/>
  <c r="C120" i="12" s="1"/>
  <c r="D99" i="12"/>
  <c r="D121" i="12" s="1"/>
  <c r="C99" i="12"/>
  <c r="C121" i="12" s="1"/>
  <c r="D112" i="12"/>
  <c r="D134" i="12" s="1"/>
  <c r="C112" i="12"/>
  <c r="C68" i="12"/>
  <c r="D102" i="12"/>
  <c r="D124" i="12" s="1"/>
  <c r="C102" i="12"/>
  <c r="C124" i="12" s="1"/>
  <c r="D103" i="12"/>
  <c r="D125" i="12" s="1"/>
  <c r="C103" i="12"/>
  <c r="C125" i="12" s="1"/>
  <c r="C59" i="12"/>
  <c r="C80" i="12" s="1"/>
  <c r="D93" i="12"/>
  <c r="C93" i="12"/>
  <c r="C115" i="12" s="1"/>
  <c r="D106" i="12"/>
  <c r="D128" i="12" s="1"/>
  <c r="C106" i="12"/>
  <c r="C62" i="12"/>
  <c r="D107" i="12"/>
  <c r="D129" i="12" s="1"/>
  <c r="C107" i="12"/>
  <c r="C63" i="12"/>
  <c r="D97" i="12"/>
  <c r="D119" i="12" s="1"/>
  <c r="C97" i="12"/>
  <c r="C119" i="12" s="1"/>
  <c r="D110" i="12"/>
  <c r="D132" i="12" s="1"/>
  <c r="C110" i="12"/>
  <c r="C66" i="12"/>
  <c r="D130" i="11"/>
  <c r="D131" i="11"/>
  <c r="D129" i="11"/>
  <c r="D132" i="11"/>
  <c r="D128" i="11"/>
  <c r="D131" i="13"/>
  <c r="D133" i="13"/>
  <c r="D40" i="7"/>
  <c r="D106" i="7" s="1"/>
  <c r="D32" i="7"/>
  <c r="D98" i="7" s="1"/>
  <c r="D42" i="7"/>
  <c r="D108" i="7" s="1"/>
  <c r="D38" i="7"/>
  <c r="D104" i="7" s="1"/>
  <c r="D34" i="7"/>
  <c r="D100" i="7" s="1"/>
  <c r="D26" i="7"/>
  <c r="D92" i="7" s="1"/>
  <c r="D41" i="7"/>
  <c r="D107" i="7" s="1"/>
  <c r="D37" i="7"/>
  <c r="D103" i="7" s="1"/>
  <c r="D33" i="7"/>
  <c r="D99" i="7" s="1"/>
  <c r="D29" i="7"/>
  <c r="D95" i="7" s="1"/>
  <c r="D25" i="7"/>
  <c r="D91" i="7" s="1"/>
  <c r="D44" i="7"/>
  <c r="D110" i="7" s="1"/>
  <c r="D36" i="7"/>
  <c r="D102" i="7" s="1"/>
  <c r="D28" i="7"/>
  <c r="D94" i="7" s="1"/>
  <c r="D43" i="7"/>
  <c r="D109" i="7" s="1"/>
  <c r="D39" i="7"/>
  <c r="D105" i="7" s="1"/>
  <c r="D35" i="7"/>
  <c r="D101" i="7" s="1"/>
  <c r="D31" i="7"/>
  <c r="D97" i="7" s="1"/>
  <c r="D27" i="7"/>
  <c r="D93" i="7" s="1"/>
  <c r="D30" i="7"/>
  <c r="D96" i="7" s="1"/>
  <c r="L80" i="12"/>
  <c r="M92" i="12"/>
  <c r="M115" i="12"/>
  <c r="M114" i="12" s="1"/>
  <c r="L126" i="12"/>
  <c r="L81" i="12"/>
  <c r="I82" i="12"/>
  <c r="I81" i="12"/>
  <c r="G92" i="12"/>
  <c r="G115" i="12"/>
  <c r="G114" i="12" s="1"/>
  <c r="D126" i="12"/>
  <c r="I82" i="6"/>
  <c r="J92" i="6"/>
  <c r="J115" i="6"/>
  <c r="J114" i="6" s="1"/>
  <c r="F127" i="6"/>
  <c r="F82" i="6"/>
  <c r="G115" i="6"/>
  <c r="G114" i="6" s="1"/>
  <c r="G92" i="6"/>
  <c r="D115" i="11"/>
  <c r="C72" i="11"/>
  <c r="C124" i="11"/>
  <c r="C128" i="11"/>
  <c r="C84" i="11"/>
  <c r="C116" i="11"/>
  <c r="C87" i="11"/>
  <c r="C82" i="11"/>
  <c r="C81" i="11"/>
  <c r="C76" i="11"/>
  <c r="C85" i="11"/>
  <c r="C126" i="11"/>
  <c r="C71" i="11"/>
  <c r="C70" i="11"/>
  <c r="C74" i="11"/>
  <c r="C73" i="11"/>
  <c r="C115" i="11"/>
  <c r="D122" i="13"/>
  <c r="D123" i="13"/>
  <c r="C92" i="13"/>
  <c r="D126" i="13"/>
  <c r="D120" i="13"/>
  <c r="D116" i="13"/>
  <c r="D129" i="13"/>
  <c r="D117" i="13"/>
  <c r="D121" i="13"/>
  <c r="D127" i="13"/>
  <c r="D130" i="13"/>
  <c r="C48" i="13"/>
  <c r="D119" i="13"/>
  <c r="D118" i="13"/>
  <c r="D125" i="13"/>
  <c r="D132" i="13"/>
  <c r="C69" i="13"/>
  <c r="D134" i="13"/>
  <c r="C114" i="13"/>
  <c r="D124" i="13"/>
  <c r="D128" i="13"/>
  <c r="D114" i="11"/>
  <c r="C46" i="11"/>
  <c r="D124" i="11"/>
  <c r="D116" i="11"/>
  <c r="D126" i="11"/>
  <c r="D121" i="11"/>
  <c r="D120" i="11"/>
  <c r="D127" i="11"/>
  <c r="D123" i="11"/>
  <c r="D122" i="11"/>
  <c r="D117" i="11"/>
  <c r="D119" i="11"/>
  <c r="D125" i="11"/>
  <c r="D118" i="11"/>
  <c r="C90" i="11"/>
  <c r="C90" i="7"/>
  <c r="L127" i="12" l="1"/>
  <c r="L82" i="12"/>
  <c r="I128" i="12"/>
  <c r="I127" i="12"/>
  <c r="F127" i="12"/>
  <c r="F82" i="12"/>
  <c r="F81" i="12"/>
  <c r="F126" i="12"/>
  <c r="I127" i="6"/>
  <c r="I128" i="6"/>
  <c r="C112" i="11"/>
  <c r="C67" i="11"/>
  <c r="C18" i="11" s="1"/>
  <c r="D7" i="11" s="1"/>
  <c r="C126" i="12"/>
  <c r="C81" i="12"/>
  <c r="D115" i="13"/>
  <c r="D114" i="13" s="1"/>
  <c r="D92" i="13"/>
  <c r="C18" i="13"/>
  <c r="C20" i="13" s="1"/>
  <c r="C19" i="13"/>
  <c r="D7" i="13" s="1"/>
  <c r="D92" i="12"/>
  <c r="D115" i="12"/>
  <c r="D114" i="12" s="1"/>
  <c r="D113" i="11"/>
  <c r="D112" i="11" s="1"/>
  <c r="D90" i="11"/>
  <c r="C46" i="7"/>
  <c r="D10" i="6"/>
  <c r="C10" i="6"/>
  <c r="D25" i="1"/>
  <c r="D13" i="6"/>
  <c r="D63" i="11" l="1"/>
  <c r="D84" i="11" s="1"/>
  <c r="D64" i="11"/>
  <c r="D85" i="11" s="1"/>
  <c r="D66" i="11"/>
  <c r="D87" i="11" s="1"/>
  <c r="D62" i="11"/>
  <c r="D83" i="11" s="1"/>
  <c r="D65" i="11"/>
  <c r="D86" i="11" s="1"/>
  <c r="D67" i="13"/>
  <c r="D88" i="13" s="1"/>
  <c r="D64" i="13"/>
  <c r="D85" i="13" s="1"/>
  <c r="D66" i="13"/>
  <c r="D87" i="13" s="1"/>
  <c r="D65" i="13"/>
  <c r="D86" i="13" s="1"/>
  <c r="D68" i="13"/>
  <c r="D89" i="13" s="1"/>
  <c r="D29" i="1"/>
  <c r="D95" i="1" s="1"/>
  <c r="D37" i="1"/>
  <c r="D103" i="1" s="1"/>
  <c r="D91" i="1"/>
  <c r="D30" i="1"/>
  <c r="D96" i="1" s="1"/>
  <c r="D38" i="1"/>
  <c r="D104" i="1" s="1"/>
  <c r="D31" i="1"/>
  <c r="D97" i="1" s="1"/>
  <c r="D39" i="1"/>
  <c r="D105" i="1" s="1"/>
  <c r="D36" i="1"/>
  <c r="D102" i="1" s="1"/>
  <c r="D32" i="1"/>
  <c r="D98" i="1" s="1"/>
  <c r="D40" i="1"/>
  <c r="D33" i="1"/>
  <c r="D99" i="1" s="1"/>
  <c r="D41" i="1"/>
  <c r="D44" i="1"/>
  <c r="D26" i="1"/>
  <c r="D92" i="1" s="1"/>
  <c r="D34" i="1"/>
  <c r="D100" i="1" s="1"/>
  <c r="D42" i="1"/>
  <c r="D27" i="1"/>
  <c r="D93" i="1" s="1"/>
  <c r="D35" i="1"/>
  <c r="D101" i="1" s="1"/>
  <c r="D43" i="1"/>
  <c r="D28" i="1"/>
  <c r="D94" i="1" s="1"/>
  <c r="D34" i="6"/>
  <c r="D43" i="6"/>
  <c r="D28" i="6"/>
  <c r="D36" i="6"/>
  <c r="C58" i="6" s="1"/>
  <c r="D44" i="6"/>
  <c r="D29" i="6"/>
  <c r="D37" i="6"/>
  <c r="D45" i="6"/>
  <c r="D30" i="6"/>
  <c r="D38" i="6"/>
  <c r="D46" i="6"/>
  <c r="D31" i="6"/>
  <c r="D39" i="6"/>
  <c r="D27" i="6"/>
  <c r="D32" i="6"/>
  <c r="D40" i="6"/>
  <c r="D33" i="6"/>
  <c r="D41" i="6"/>
  <c r="D42" i="6"/>
  <c r="D35" i="6"/>
  <c r="D50" i="13"/>
  <c r="D71" i="13" s="1"/>
  <c r="D58" i="13"/>
  <c r="D79" i="13" s="1"/>
  <c r="D51" i="13"/>
  <c r="D72" i="13" s="1"/>
  <c r="D59" i="13"/>
  <c r="D80" i="13" s="1"/>
  <c r="D52" i="13"/>
  <c r="D73" i="13" s="1"/>
  <c r="D60" i="13"/>
  <c r="D81" i="13" s="1"/>
  <c r="D54" i="13"/>
  <c r="D75" i="13" s="1"/>
  <c r="D55" i="13"/>
  <c r="D76" i="13" s="1"/>
  <c r="D53" i="13"/>
  <c r="D74" i="13" s="1"/>
  <c r="D61" i="13"/>
  <c r="D82" i="13" s="1"/>
  <c r="D49" i="13"/>
  <c r="D62" i="13"/>
  <c r="D83" i="13" s="1"/>
  <c r="D63" i="13"/>
  <c r="D84" i="13" s="1"/>
  <c r="D56" i="13"/>
  <c r="D77" i="13" s="1"/>
  <c r="D57" i="13"/>
  <c r="D78" i="13" s="1"/>
  <c r="D58" i="11"/>
  <c r="D79" i="11" s="1"/>
  <c r="D61" i="11"/>
  <c r="D82" i="11" s="1"/>
  <c r="D60" i="11"/>
  <c r="D81" i="11" s="1"/>
  <c r="D56" i="11"/>
  <c r="D77" i="11" s="1"/>
  <c r="D52" i="11"/>
  <c r="D73" i="11" s="1"/>
  <c r="D48" i="11"/>
  <c r="D69" i="11" s="1"/>
  <c r="D50" i="11"/>
  <c r="D71" i="11" s="1"/>
  <c r="D57" i="11"/>
  <c r="D78" i="11" s="1"/>
  <c r="D49" i="11"/>
  <c r="D70" i="11" s="1"/>
  <c r="D59" i="11"/>
  <c r="D80" i="11" s="1"/>
  <c r="D55" i="11"/>
  <c r="D76" i="11" s="1"/>
  <c r="D51" i="11"/>
  <c r="D72" i="11" s="1"/>
  <c r="D47" i="11"/>
  <c r="D54" i="11"/>
  <c r="D75" i="11" s="1"/>
  <c r="D53" i="11"/>
  <c r="D74" i="11" s="1"/>
  <c r="L83" i="12"/>
  <c r="L128" i="12"/>
  <c r="I84" i="12"/>
  <c r="I129" i="12"/>
  <c r="I83" i="12"/>
  <c r="I83" i="6"/>
  <c r="I84" i="6"/>
  <c r="F128" i="6"/>
  <c r="F84" i="6"/>
  <c r="F129" i="6"/>
  <c r="F83" i="6"/>
  <c r="C17" i="11"/>
  <c r="C19" i="11" s="1"/>
  <c r="C127" i="12"/>
  <c r="C82" i="12"/>
  <c r="D90" i="7"/>
  <c r="D11" i="1"/>
  <c r="D108" i="1" l="1"/>
  <c r="D110" i="1"/>
  <c r="D109" i="1"/>
  <c r="D107" i="1"/>
  <c r="D106" i="1"/>
  <c r="D106" i="6"/>
  <c r="C106" i="6"/>
  <c r="C62" i="6"/>
  <c r="D98" i="6"/>
  <c r="C98" i="6"/>
  <c r="C103" i="6"/>
  <c r="D103" i="6"/>
  <c r="C59" i="6"/>
  <c r="C96" i="6"/>
  <c r="D96" i="6"/>
  <c r="D111" i="6"/>
  <c r="C111" i="6"/>
  <c r="C67" i="6"/>
  <c r="D93" i="6"/>
  <c r="C93" i="6"/>
  <c r="C95" i="6"/>
  <c r="D95" i="6"/>
  <c r="D100" i="6"/>
  <c r="C100" i="6"/>
  <c r="D105" i="6"/>
  <c r="C105" i="6"/>
  <c r="C61" i="6"/>
  <c r="C110" i="6"/>
  <c r="C66" i="6"/>
  <c r="D110" i="6"/>
  <c r="C99" i="6"/>
  <c r="D99" i="6"/>
  <c r="C101" i="6"/>
  <c r="D101" i="6"/>
  <c r="C97" i="6"/>
  <c r="D97" i="6"/>
  <c r="C102" i="6"/>
  <c r="D102" i="6"/>
  <c r="C108" i="6"/>
  <c r="D108" i="6"/>
  <c r="C64" i="6"/>
  <c r="C112" i="6"/>
  <c r="D112" i="6"/>
  <c r="C68" i="6"/>
  <c r="C94" i="6"/>
  <c r="D94" i="6"/>
  <c r="D107" i="6"/>
  <c r="C107" i="6"/>
  <c r="C63" i="6"/>
  <c r="C104" i="6"/>
  <c r="D104" i="6"/>
  <c r="C60" i="6"/>
  <c r="D109" i="6"/>
  <c r="C109" i="6"/>
  <c r="C65" i="6"/>
  <c r="L84" i="12"/>
  <c r="L129" i="12"/>
  <c r="I130" i="12"/>
  <c r="F128" i="12"/>
  <c r="F84" i="12"/>
  <c r="F129" i="12"/>
  <c r="F83" i="12"/>
  <c r="I129" i="6"/>
  <c r="I130" i="6"/>
  <c r="F130" i="6"/>
  <c r="C128" i="12"/>
  <c r="C83" i="12"/>
  <c r="D70" i="13"/>
  <c r="D69" i="13" s="1"/>
  <c r="D48" i="13"/>
  <c r="D68" i="11"/>
  <c r="D67" i="11" s="1"/>
  <c r="D46" i="11"/>
  <c r="L130" i="12" l="1"/>
  <c r="L85" i="12"/>
  <c r="I85" i="12"/>
  <c r="I131" i="12"/>
  <c r="I86" i="12"/>
  <c r="F130" i="12"/>
  <c r="I131" i="6"/>
  <c r="I86" i="6"/>
  <c r="I85" i="6"/>
  <c r="F131" i="6"/>
  <c r="F86" i="6"/>
  <c r="F85" i="6"/>
  <c r="C129" i="12"/>
  <c r="C84" i="12"/>
  <c r="D19" i="13"/>
  <c r="D18" i="13"/>
  <c r="D20" i="13" s="1"/>
  <c r="D18" i="11"/>
  <c r="D17" i="11"/>
  <c r="D19" i="11" s="1"/>
  <c r="D15" i="7"/>
  <c r="C128" i="7"/>
  <c r="C123" i="7"/>
  <c r="C131" i="7"/>
  <c r="C127" i="7"/>
  <c r="C129" i="7"/>
  <c r="C114" i="7"/>
  <c r="C130" i="7"/>
  <c r="C132" i="7"/>
  <c r="C117" i="7"/>
  <c r="C116" i="7"/>
  <c r="C118" i="7"/>
  <c r="C120" i="7"/>
  <c r="C121" i="7"/>
  <c r="C122" i="7"/>
  <c r="C124" i="7"/>
  <c r="C125" i="7"/>
  <c r="C115" i="7"/>
  <c r="C119" i="7"/>
  <c r="C126" i="7"/>
  <c r="C113" i="7"/>
  <c r="C83" i="7"/>
  <c r="C72" i="7"/>
  <c r="C86" i="7"/>
  <c r="C80" i="7"/>
  <c r="C79" i="7"/>
  <c r="C69" i="7"/>
  <c r="C76" i="7"/>
  <c r="C75" i="7"/>
  <c r="C70" i="7"/>
  <c r="C84" i="7"/>
  <c r="C77" i="7"/>
  <c r="C87" i="7"/>
  <c r="C81" i="7"/>
  <c r="C85" i="7"/>
  <c r="C73" i="7"/>
  <c r="C78" i="7"/>
  <c r="C82" i="7"/>
  <c r="C74" i="7"/>
  <c r="C71" i="7"/>
  <c r="D92" i="6"/>
  <c r="L131" i="12" l="1"/>
  <c r="L86" i="12"/>
  <c r="I132" i="12"/>
  <c r="I87" i="12"/>
  <c r="F131" i="12"/>
  <c r="F86" i="12"/>
  <c r="F85" i="12"/>
  <c r="I132" i="6"/>
  <c r="F132" i="6"/>
  <c r="C130" i="12"/>
  <c r="C85" i="12"/>
  <c r="C112" i="7"/>
  <c r="D15" i="1"/>
  <c r="D130" i="1" s="1"/>
  <c r="C67" i="7"/>
  <c r="D132" i="7"/>
  <c r="D118" i="7"/>
  <c r="D128" i="7"/>
  <c r="D129" i="7"/>
  <c r="D117" i="7"/>
  <c r="D120" i="7"/>
  <c r="D116" i="7"/>
  <c r="D114" i="7"/>
  <c r="D119" i="7"/>
  <c r="D115" i="7"/>
  <c r="D124" i="7"/>
  <c r="D122" i="7"/>
  <c r="D123" i="7"/>
  <c r="D131" i="7"/>
  <c r="D113" i="7"/>
  <c r="D121" i="7"/>
  <c r="D126" i="7"/>
  <c r="D125" i="7"/>
  <c r="D127" i="7"/>
  <c r="D130" i="7"/>
  <c r="C82" i="6"/>
  <c r="C81" i="6"/>
  <c r="D90" i="1"/>
  <c r="C46" i="1"/>
  <c r="L87" i="12" l="1"/>
  <c r="L132" i="12"/>
  <c r="I88" i="12"/>
  <c r="I133" i="12"/>
  <c r="F132" i="12"/>
  <c r="I88" i="6"/>
  <c r="I133" i="6"/>
  <c r="I87" i="6"/>
  <c r="F88" i="6"/>
  <c r="F133" i="6"/>
  <c r="F87" i="6"/>
  <c r="C86" i="12"/>
  <c r="C131" i="12"/>
  <c r="C113" i="1"/>
  <c r="C127" i="6"/>
  <c r="C80" i="6"/>
  <c r="C75" i="6"/>
  <c r="C70" i="6"/>
  <c r="C79" i="6"/>
  <c r="C118" i="6"/>
  <c r="C119" i="6"/>
  <c r="C76" i="6"/>
  <c r="C71" i="6"/>
  <c r="C115" i="6"/>
  <c r="C77" i="6"/>
  <c r="C73" i="6"/>
  <c r="C123" i="6"/>
  <c r="C122" i="6"/>
  <c r="C72" i="6"/>
  <c r="C74" i="6"/>
  <c r="C124" i="6"/>
  <c r="C78" i="6"/>
  <c r="C125" i="6"/>
  <c r="C116" i="6"/>
  <c r="C117" i="6"/>
  <c r="C120" i="6"/>
  <c r="C121" i="6"/>
  <c r="D17" i="6"/>
  <c r="D129" i="1"/>
  <c r="D131" i="1"/>
  <c r="C126" i="6"/>
  <c r="D116" i="1"/>
  <c r="D114" i="1"/>
  <c r="D117" i="1"/>
  <c r="D119" i="1"/>
  <c r="D124" i="1"/>
  <c r="D123" i="1"/>
  <c r="D113" i="1"/>
  <c r="D120" i="1"/>
  <c r="D118" i="1"/>
  <c r="D121" i="1"/>
  <c r="D126" i="1"/>
  <c r="D122" i="1"/>
  <c r="D115" i="1"/>
  <c r="D127" i="1"/>
  <c r="D125" i="1"/>
  <c r="D128" i="1"/>
  <c r="D132" i="1"/>
  <c r="D112" i="7"/>
  <c r="C18" i="7"/>
  <c r="D7" i="7" s="1"/>
  <c r="C17" i="7"/>
  <c r="C19" i="7" s="1"/>
  <c r="C83" i="6"/>
  <c r="C114" i="1"/>
  <c r="C73" i="1"/>
  <c r="C77" i="1"/>
  <c r="C81" i="1"/>
  <c r="C85" i="1"/>
  <c r="C70" i="1"/>
  <c r="C74" i="1"/>
  <c r="C78" i="1"/>
  <c r="C82" i="1"/>
  <c r="C86" i="1"/>
  <c r="C72" i="1"/>
  <c r="C80" i="1"/>
  <c r="C71" i="1"/>
  <c r="C75" i="1"/>
  <c r="C79" i="1"/>
  <c r="C83" i="1"/>
  <c r="C76" i="1"/>
  <c r="C84" i="1"/>
  <c r="D65" i="7" l="1"/>
  <c r="D86" i="7" s="1"/>
  <c r="D66" i="7"/>
  <c r="D87" i="7" s="1"/>
  <c r="D63" i="7"/>
  <c r="D84" i="7" s="1"/>
  <c r="D64" i="7"/>
  <c r="D85" i="7" s="1"/>
  <c r="D62" i="7"/>
  <c r="D83" i="7" s="1"/>
  <c r="D54" i="7"/>
  <c r="D75" i="7" s="1"/>
  <c r="D61" i="7"/>
  <c r="D82" i="7" s="1"/>
  <c r="D57" i="7"/>
  <c r="D78" i="7" s="1"/>
  <c r="D53" i="7"/>
  <c r="D74" i="7" s="1"/>
  <c r="D49" i="7"/>
  <c r="D70" i="7" s="1"/>
  <c r="D60" i="7"/>
  <c r="D81" i="7" s="1"/>
  <c r="D56" i="7"/>
  <c r="D77" i="7" s="1"/>
  <c r="D52" i="7"/>
  <c r="D73" i="7" s="1"/>
  <c r="D48" i="7"/>
  <c r="D69" i="7" s="1"/>
  <c r="D50" i="7"/>
  <c r="D71" i="7" s="1"/>
  <c r="D59" i="7"/>
  <c r="D80" i="7" s="1"/>
  <c r="D55" i="7"/>
  <c r="D76" i="7" s="1"/>
  <c r="D51" i="7"/>
  <c r="D72" i="7" s="1"/>
  <c r="D47" i="7"/>
  <c r="D58" i="7"/>
  <c r="D79" i="7" s="1"/>
  <c r="L88" i="12"/>
  <c r="L133" i="12"/>
  <c r="F88" i="12"/>
  <c r="F133" i="12"/>
  <c r="F87" i="12"/>
  <c r="C132" i="12"/>
  <c r="C87" i="12"/>
  <c r="D112" i="1"/>
  <c r="D129" i="6"/>
  <c r="D126" i="6"/>
  <c r="D132" i="6"/>
  <c r="D116" i="6"/>
  <c r="D119" i="6"/>
  <c r="D127" i="6"/>
  <c r="D131" i="6"/>
  <c r="D123" i="6"/>
  <c r="D134" i="6"/>
  <c r="D124" i="6"/>
  <c r="D120" i="6"/>
  <c r="D118" i="6"/>
  <c r="D117" i="6"/>
  <c r="D130" i="6"/>
  <c r="D133" i="6"/>
  <c r="D122" i="6"/>
  <c r="D125" i="6"/>
  <c r="D128" i="6"/>
  <c r="D121" i="6"/>
  <c r="D115" i="6"/>
  <c r="C129" i="6"/>
  <c r="C84" i="6"/>
  <c r="C128" i="6"/>
  <c r="C68" i="1"/>
  <c r="C87" i="1"/>
  <c r="C115" i="1"/>
  <c r="I89" i="12" l="1"/>
  <c r="I69" i="12" s="1"/>
  <c r="I48" i="12"/>
  <c r="I134" i="12"/>
  <c r="I114" i="12" s="1"/>
  <c r="I92" i="12"/>
  <c r="I89" i="6"/>
  <c r="I69" i="6" s="1"/>
  <c r="I48" i="6"/>
  <c r="I134" i="6"/>
  <c r="I114" i="6" s="1"/>
  <c r="I92" i="6"/>
  <c r="F89" i="6"/>
  <c r="F69" i="6" s="1"/>
  <c r="F48" i="6"/>
  <c r="F134" i="6"/>
  <c r="F114" i="6" s="1"/>
  <c r="F92" i="6"/>
  <c r="C88" i="12"/>
  <c r="C133" i="12"/>
  <c r="D114" i="6"/>
  <c r="D68" i="7"/>
  <c r="D67" i="7" s="1"/>
  <c r="D46" i="7"/>
  <c r="C130" i="6"/>
  <c r="C116" i="1"/>
  <c r="C67" i="1"/>
  <c r="C18" i="1" l="1"/>
  <c r="D7" i="1" s="1"/>
  <c r="L89" i="12"/>
  <c r="L69" i="12" s="1"/>
  <c r="L48" i="12"/>
  <c r="L134" i="12"/>
  <c r="L114" i="12" s="1"/>
  <c r="L92" i="12"/>
  <c r="I20" i="12"/>
  <c r="J7" i="12" s="1"/>
  <c r="I19" i="12"/>
  <c r="I21" i="12" s="1"/>
  <c r="F89" i="12"/>
  <c r="F69" i="12" s="1"/>
  <c r="F48" i="12"/>
  <c r="F134" i="12"/>
  <c r="F114" i="12" s="1"/>
  <c r="F92" i="12"/>
  <c r="I20" i="6"/>
  <c r="J7" i="6" s="1"/>
  <c r="I19" i="6"/>
  <c r="I21" i="6" s="1"/>
  <c r="F19" i="6"/>
  <c r="F21" i="6" s="1"/>
  <c r="F20" i="6"/>
  <c r="G7" i="6" s="1"/>
  <c r="C89" i="12"/>
  <c r="C69" i="12" s="1"/>
  <c r="D18" i="7"/>
  <c r="D17" i="7"/>
  <c r="D19" i="7" s="1"/>
  <c r="C86" i="6"/>
  <c r="C85" i="6"/>
  <c r="C117" i="1"/>
  <c r="J64" i="12" l="1"/>
  <c r="J85" i="12" s="1"/>
  <c r="J68" i="12"/>
  <c r="J89" i="12" s="1"/>
  <c r="J66" i="12"/>
  <c r="J87" i="12" s="1"/>
  <c r="J65" i="12"/>
  <c r="J86" i="12" s="1"/>
  <c r="J67" i="12"/>
  <c r="J88" i="12" s="1"/>
  <c r="J66" i="6"/>
  <c r="J87" i="6" s="1"/>
  <c r="J65" i="6"/>
  <c r="J86" i="6" s="1"/>
  <c r="J64" i="6"/>
  <c r="J85" i="6" s="1"/>
  <c r="J67" i="6"/>
  <c r="J88" i="6" s="1"/>
  <c r="J68" i="6"/>
  <c r="J89" i="6" s="1"/>
  <c r="G68" i="6"/>
  <c r="G89" i="6" s="1"/>
  <c r="G67" i="6"/>
  <c r="G88" i="6" s="1"/>
  <c r="G64" i="6"/>
  <c r="G85" i="6" s="1"/>
  <c r="G66" i="6"/>
  <c r="G87" i="6" s="1"/>
  <c r="G65" i="6"/>
  <c r="G86" i="6" s="1"/>
  <c r="D62" i="1"/>
  <c r="D83" i="1" s="1"/>
  <c r="D64" i="1"/>
  <c r="D85" i="1" s="1"/>
  <c r="D66" i="1"/>
  <c r="D87" i="1" s="1"/>
  <c r="D63" i="1"/>
  <c r="D84" i="1" s="1"/>
  <c r="D65" i="1"/>
  <c r="D86" i="1" s="1"/>
  <c r="J60" i="12"/>
  <c r="J81" i="12" s="1"/>
  <c r="J56" i="12"/>
  <c r="J77" i="12" s="1"/>
  <c r="J52" i="12"/>
  <c r="J73" i="12" s="1"/>
  <c r="J63" i="12"/>
  <c r="J84" i="12" s="1"/>
  <c r="J59" i="12"/>
  <c r="J80" i="12" s="1"/>
  <c r="J55" i="12"/>
  <c r="J76" i="12" s="1"/>
  <c r="J51" i="12"/>
  <c r="J72" i="12" s="1"/>
  <c r="J62" i="12"/>
  <c r="J83" i="12" s="1"/>
  <c r="J58" i="12"/>
  <c r="J79" i="12" s="1"/>
  <c r="J54" i="12"/>
  <c r="J75" i="12" s="1"/>
  <c r="J50" i="12"/>
  <c r="J71" i="12" s="1"/>
  <c r="J61" i="12"/>
  <c r="J82" i="12" s="1"/>
  <c r="J57" i="12"/>
  <c r="J78" i="12" s="1"/>
  <c r="J53" i="12"/>
  <c r="J74" i="12" s="1"/>
  <c r="J49" i="12"/>
  <c r="J63" i="6"/>
  <c r="J84" i="6" s="1"/>
  <c r="J59" i="6"/>
  <c r="J80" i="6" s="1"/>
  <c r="J55" i="6"/>
  <c r="J76" i="6" s="1"/>
  <c r="J51" i="6"/>
  <c r="J72" i="6" s="1"/>
  <c r="J62" i="6"/>
  <c r="J83" i="6" s="1"/>
  <c r="J58" i="6"/>
  <c r="J79" i="6" s="1"/>
  <c r="J54" i="6"/>
  <c r="J75" i="6" s="1"/>
  <c r="J50" i="6"/>
  <c r="J71" i="6" s="1"/>
  <c r="J56" i="6"/>
  <c r="J77" i="6" s="1"/>
  <c r="J61" i="6"/>
  <c r="J82" i="6" s="1"/>
  <c r="J57" i="6"/>
  <c r="J78" i="6" s="1"/>
  <c r="J53" i="6"/>
  <c r="J74" i="6" s="1"/>
  <c r="J49" i="6"/>
  <c r="J60" i="6"/>
  <c r="J81" i="6" s="1"/>
  <c r="J52" i="6"/>
  <c r="J73" i="6" s="1"/>
  <c r="G63" i="6"/>
  <c r="G84" i="6" s="1"/>
  <c r="G59" i="6"/>
  <c r="G80" i="6" s="1"/>
  <c r="G55" i="6"/>
  <c r="G76" i="6" s="1"/>
  <c r="G51" i="6"/>
  <c r="G72" i="6" s="1"/>
  <c r="G60" i="6"/>
  <c r="G81" i="6" s="1"/>
  <c r="G62" i="6"/>
  <c r="G83" i="6" s="1"/>
  <c r="G58" i="6"/>
  <c r="G79" i="6" s="1"/>
  <c r="G54" i="6"/>
  <c r="G75" i="6" s="1"/>
  <c r="G50" i="6"/>
  <c r="G71" i="6" s="1"/>
  <c r="G61" i="6"/>
  <c r="G82" i="6" s="1"/>
  <c r="G57" i="6"/>
  <c r="G78" i="6" s="1"/>
  <c r="G53" i="6"/>
  <c r="G74" i="6" s="1"/>
  <c r="G49" i="6"/>
  <c r="G56" i="6"/>
  <c r="G77" i="6" s="1"/>
  <c r="G52" i="6"/>
  <c r="G73" i="6" s="1"/>
  <c r="D51" i="1"/>
  <c r="D72" i="1" s="1"/>
  <c r="D59" i="1"/>
  <c r="D80" i="1" s="1"/>
  <c r="D47" i="1"/>
  <c r="D68" i="1" s="1"/>
  <c r="D53" i="1"/>
  <c r="D74" i="1" s="1"/>
  <c r="D56" i="1"/>
  <c r="D77" i="1" s="1"/>
  <c r="D57" i="1"/>
  <c r="D78" i="1" s="1"/>
  <c r="D52" i="1"/>
  <c r="D73" i="1" s="1"/>
  <c r="D60" i="1"/>
  <c r="D81" i="1" s="1"/>
  <c r="D61" i="1"/>
  <c r="D82" i="1" s="1"/>
  <c r="D58" i="1"/>
  <c r="D79" i="1" s="1"/>
  <c r="D54" i="1"/>
  <c r="D75" i="1" s="1"/>
  <c r="D55" i="1"/>
  <c r="D76" i="1" s="1"/>
  <c r="D48" i="1"/>
  <c r="D69" i="1" s="1"/>
  <c r="D49" i="1"/>
  <c r="D70" i="1" s="1"/>
  <c r="D50" i="1"/>
  <c r="D71" i="1" s="1"/>
  <c r="L20" i="12"/>
  <c r="M7" i="12" s="1"/>
  <c r="L19" i="12"/>
  <c r="L21" i="12" s="1"/>
  <c r="F19" i="12"/>
  <c r="F21" i="12" s="1"/>
  <c r="F20" i="12"/>
  <c r="G7" i="12" s="1"/>
  <c r="C48" i="12"/>
  <c r="C20" i="12"/>
  <c r="D7" i="12" s="1"/>
  <c r="C134" i="12"/>
  <c r="C114" i="12" s="1"/>
  <c r="C19" i="12" s="1"/>
  <c r="C21" i="12" s="1"/>
  <c r="C92" i="12"/>
  <c r="C131" i="6"/>
  <c r="C87" i="6"/>
  <c r="C132" i="6"/>
  <c r="C118" i="1"/>
  <c r="M68" i="12" l="1"/>
  <c r="M89" i="12" s="1"/>
  <c r="M65" i="12"/>
  <c r="M86" i="12" s="1"/>
  <c r="M66" i="12"/>
  <c r="M87" i="12" s="1"/>
  <c r="M64" i="12"/>
  <c r="M85" i="12" s="1"/>
  <c r="M67" i="12"/>
  <c r="M88" i="12" s="1"/>
  <c r="G68" i="12"/>
  <c r="G89" i="12" s="1"/>
  <c r="G64" i="12"/>
  <c r="G85" i="12" s="1"/>
  <c r="G66" i="12"/>
  <c r="G87" i="12" s="1"/>
  <c r="G65" i="12"/>
  <c r="G86" i="12" s="1"/>
  <c r="G67" i="12"/>
  <c r="G88" i="12" s="1"/>
  <c r="D67" i="12"/>
  <c r="D88" i="12" s="1"/>
  <c r="D64" i="12"/>
  <c r="D85" i="12" s="1"/>
  <c r="D68" i="12"/>
  <c r="D89" i="12" s="1"/>
  <c r="D65" i="12"/>
  <c r="D86" i="12" s="1"/>
  <c r="D66" i="12"/>
  <c r="D87" i="12" s="1"/>
  <c r="M60" i="12"/>
  <c r="M81" i="12" s="1"/>
  <c r="M56" i="12"/>
  <c r="M77" i="12" s="1"/>
  <c r="M52" i="12"/>
  <c r="M73" i="12" s="1"/>
  <c r="M63" i="12"/>
  <c r="M84" i="12" s="1"/>
  <c r="M59" i="12"/>
  <c r="M80" i="12" s="1"/>
  <c r="M55" i="12"/>
  <c r="M76" i="12" s="1"/>
  <c r="M51" i="12"/>
  <c r="M72" i="12" s="1"/>
  <c r="M62" i="12"/>
  <c r="M83" i="12" s="1"/>
  <c r="M58" i="12"/>
  <c r="M79" i="12" s="1"/>
  <c r="M54" i="12"/>
  <c r="M75" i="12" s="1"/>
  <c r="M50" i="12"/>
  <c r="M71" i="12" s="1"/>
  <c r="M61" i="12"/>
  <c r="M82" i="12" s="1"/>
  <c r="M57" i="12"/>
  <c r="M78" i="12" s="1"/>
  <c r="M53" i="12"/>
  <c r="M74" i="12" s="1"/>
  <c r="M49" i="12"/>
  <c r="G58" i="12"/>
  <c r="G79" i="12" s="1"/>
  <c r="G63" i="12"/>
  <c r="G84" i="12" s="1"/>
  <c r="G59" i="12"/>
  <c r="G55" i="12"/>
  <c r="G76" i="12" s="1"/>
  <c r="G51" i="12"/>
  <c r="G72" i="12" s="1"/>
  <c r="G62" i="12"/>
  <c r="G83" i="12" s="1"/>
  <c r="G54" i="12"/>
  <c r="G75" i="12" s="1"/>
  <c r="G50" i="12"/>
  <c r="G71" i="12" s="1"/>
  <c r="G56" i="12"/>
  <c r="G77" i="12" s="1"/>
  <c r="G52" i="12"/>
  <c r="G73" i="12" s="1"/>
  <c r="G61" i="12"/>
  <c r="G82" i="12" s="1"/>
  <c r="G57" i="12"/>
  <c r="G78" i="12" s="1"/>
  <c r="G53" i="12"/>
  <c r="G74" i="12" s="1"/>
  <c r="G49" i="12"/>
  <c r="G60" i="12"/>
  <c r="G81" i="12" s="1"/>
  <c r="D56" i="12"/>
  <c r="D77" i="12" s="1"/>
  <c r="D63" i="12"/>
  <c r="D84" i="12" s="1"/>
  <c r="D59" i="12"/>
  <c r="D80" i="12" s="1"/>
  <c r="D55" i="12"/>
  <c r="D76" i="12" s="1"/>
  <c r="D51" i="12"/>
  <c r="D72" i="12" s="1"/>
  <c r="D62" i="12"/>
  <c r="D83" i="12" s="1"/>
  <c r="D58" i="12"/>
  <c r="D79" i="12" s="1"/>
  <c r="D54" i="12"/>
  <c r="D75" i="12" s="1"/>
  <c r="D50" i="12"/>
  <c r="D71" i="12" s="1"/>
  <c r="D52" i="12"/>
  <c r="D73" i="12" s="1"/>
  <c r="D60" i="12"/>
  <c r="D81" i="12" s="1"/>
  <c r="D61" i="12"/>
  <c r="D82" i="12" s="1"/>
  <c r="D57" i="12"/>
  <c r="D78" i="12" s="1"/>
  <c r="D53" i="12"/>
  <c r="D74" i="12" s="1"/>
  <c r="D49" i="12"/>
  <c r="D70" i="12" s="1"/>
  <c r="D67" i="1"/>
  <c r="D18" i="1" s="1"/>
  <c r="D46" i="1"/>
  <c r="J70" i="12"/>
  <c r="J69" i="12" s="1"/>
  <c r="J48" i="12"/>
  <c r="G80" i="12"/>
  <c r="J70" i="6"/>
  <c r="J69" i="6" s="1"/>
  <c r="J48" i="6"/>
  <c r="G70" i="6"/>
  <c r="G69" i="6" s="1"/>
  <c r="G48" i="6"/>
  <c r="C88" i="6"/>
  <c r="C119" i="1"/>
  <c r="D17" i="1" l="1"/>
  <c r="D19" i="1" s="1"/>
  <c r="D69" i="12"/>
  <c r="D19" i="12" s="1"/>
  <c r="D21" i="12" s="1"/>
  <c r="D48" i="12"/>
  <c r="M70" i="12"/>
  <c r="M69" i="12" s="1"/>
  <c r="M48" i="12"/>
  <c r="J20" i="12"/>
  <c r="J19" i="12"/>
  <c r="J21" i="12" s="1"/>
  <c r="G70" i="12"/>
  <c r="G69" i="12" s="1"/>
  <c r="G48" i="12"/>
  <c r="J20" i="6"/>
  <c r="J19" i="6"/>
  <c r="J21" i="6" s="1"/>
  <c r="G19" i="6"/>
  <c r="G21" i="6" s="1"/>
  <c r="G20" i="6"/>
  <c r="C134" i="6"/>
  <c r="C133" i="6"/>
  <c r="C120" i="1"/>
  <c r="D20" i="12" l="1"/>
  <c r="M20" i="12"/>
  <c r="M19" i="12"/>
  <c r="M21" i="12" s="1"/>
  <c r="G20" i="12"/>
  <c r="G19" i="12"/>
  <c r="G21" i="12" s="1"/>
  <c r="C92" i="6"/>
  <c r="C114" i="6"/>
  <c r="C89" i="6"/>
  <c r="C69" i="6" s="1"/>
  <c r="C19" i="6" s="1"/>
  <c r="C21" i="6" s="1"/>
  <c r="C48" i="6"/>
  <c r="C121" i="1"/>
  <c r="C20" i="6" l="1"/>
  <c r="D7" i="6" s="1"/>
  <c r="C122" i="1"/>
  <c r="D64" i="6" l="1"/>
  <c r="D85" i="6" s="1"/>
  <c r="D66" i="6"/>
  <c r="D87" i="6" s="1"/>
  <c r="D67" i="6"/>
  <c r="D88" i="6" s="1"/>
  <c r="D65" i="6"/>
  <c r="D86" i="6" s="1"/>
  <c r="D68" i="6"/>
  <c r="D89" i="6" s="1"/>
  <c r="D56" i="6"/>
  <c r="D77" i="6" s="1"/>
  <c r="D57" i="6"/>
  <c r="D78" i="6" s="1"/>
  <c r="D55" i="6"/>
  <c r="D76" i="6" s="1"/>
  <c r="D50" i="6"/>
  <c r="D71" i="6" s="1"/>
  <c r="D58" i="6"/>
  <c r="D79" i="6" s="1"/>
  <c r="D51" i="6"/>
  <c r="D72" i="6" s="1"/>
  <c r="D59" i="6"/>
  <c r="D80" i="6" s="1"/>
  <c r="D52" i="6"/>
  <c r="D73" i="6" s="1"/>
  <c r="D60" i="6"/>
  <c r="D81" i="6" s="1"/>
  <c r="D54" i="6"/>
  <c r="D75" i="6" s="1"/>
  <c r="D62" i="6"/>
  <c r="D83" i="6" s="1"/>
  <c r="D63" i="6"/>
  <c r="D84" i="6" s="1"/>
  <c r="D53" i="6"/>
  <c r="D74" i="6" s="1"/>
  <c r="D61" i="6"/>
  <c r="D82" i="6" s="1"/>
  <c r="D49" i="6"/>
  <c r="C123" i="1"/>
  <c r="D48" i="6" l="1"/>
  <c r="D70" i="6"/>
  <c r="D69" i="6" s="1"/>
  <c r="D19" i="6" s="1"/>
  <c r="C124" i="1"/>
  <c r="D21" i="6" l="1"/>
  <c r="D20" i="6"/>
  <c r="C125" i="1"/>
  <c r="C126" i="1" l="1"/>
  <c r="C127" i="1" l="1"/>
  <c r="C128" i="1" l="1"/>
  <c r="C129" i="1" l="1"/>
  <c r="C130" i="1" l="1"/>
  <c r="C131" i="1" l="1"/>
  <c r="C132" i="1" l="1"/>
  <c r="C112" i="1" s="1"/>
  <c r="C90" i="1"/>
  <c r="C17" i="1" l="1"/>
  <c r="C19" i="1" s="1"/>
</calcChain>
</file>

<file path=xl/sharedStrings.xml><?xml version="1.0" encoding="utf-8"?>
<sst xmlns="http://schemas.openxmlformats.org/spreadsheetml/2006/main" count="797" uniqueCount="65">
  <si>
    <t>MWh</t>
  </si>
  <si>
    <t>Summe (diskontiert)</t>
  </si>
  <si>
    <t>Summe (nicht diskontiert)</t>
  </si>
  <si>
    <t>Stromerzeugung</t>
  </si>
  <si>
    <t>€</t>
  </si>
  <si>
    <t>Ausgaben</t>
  </si>
  <si>
    <t>Details der Berechnung auf jährlicher Basis (Barwertermittlung)</t>
  </si>
  <si>
    <t>%</t>
  </si>
  <si>
    <t>WACC Standard</t>
  </si>
  <si>
    <t>Finanzierungsbedingungen</t>
  </si>
  <si>
    <t>Technologiefeld:</t>
  </si>
  <si>
    <t>Wasserkraft</t>
  </si>
  <si>
    <t>EAG</t>
  </si>
  <si>
    <t>Förderspezifikation:</t>
  </si>
  <si>
    <t>ÖSG</t>
  </si>
  <si>
    <t>Stromerzeugung (fiktiv)</t>
  </si>
  <si>
    <t>Weitere Annahmen</t>
  </si>
  <si>
    <t>Marker zur Förderung</t>
  </si>
  <si>
    <t>Barwert Fördervolumina</t>
  </si>
  <si>
    <t>Förderdauer</t>
  </si>
  <si>
    <t>Nachfolgetarif biogene</t>
  </si>
  <si>
    <t>Nachfolgeförderdauer biogene</t>
  </si>
  <si>
    <t>Biomasse</t>
  </si>
  <si>
    <t>Referenzstrompreis</t>
  </si>
  <si>
    <t>Cent/kWh</t>
  </si>
  <si>
    <t>kWh</t>
  </si>
  <si>
    <r>
      <t xml:space="preserve">Cent </t>
    </r>
    <r>
      <rPr>
        <sz val="8"/>
        <color theme="1"/>
        <rFont val="Calibri"/>
        <family val="2"/>
        <scheme val="minor"/>
      </rPr>
      <t>kum., spez.</t>
    </r>
  </si>
  <si>
    <t>Restförderdauer</t>
  </si>
  <si>
    <t>WACC Standard, Wasserkraft</t>
  </si>
  <si>
    <t>Anmerkungen:</t>
  </si>
  <si>
    <t>Windkraftanlagen</t>
  </si>
  <si>
    <t>Photovoltaikanlagen</t>
  </si>
  <si>
    <t>Photovoltaik</t>
  </si>
  <si>
    <t>Windkraft</t>
  </si>
  <si>
    <t>Biogas</t>
  </si>
  <si>
    <r>
      <t>Anlagen bis 2 MW</t>
    </r>
    <r>
      <rPr>
        <vertAlign val="subscript"/>
        <sz val="9"/>
        <color theme="1"/>
        <rFont val="Calibri"/>
        <family val="2"/>
        <scheme val="minor"/>
      </rPr>
      <t>el</t>
    </r>
  </si>
  <si>
    <r>
      <t>Anlagen größer 2 
bis 10 MW</t>
    </r>
    <r>
      <rPr>
        <vertAlign val="subscript"/>
        <sz val="9"/>
        <color theme="1"/>
        <rFont val="Calibri"/>
        <family val="2"/>
        <scheme val="minor"/>
      </rPr>
      <t>el</t>
    </r>
  </si>
  <si>
    <r>
      <t>Anlagen größer 
10 MW</t>
    </r>
    <r>
      <rPr>
        <vertAlign val="subscript"/>
        <sz val="9"/>
        <color theme="1"/>
        <rFont val="Calibri"/>
        <family val="2"/>
        <scheme val="minor"/>
      </rPr>
      <t>el</t>
    </r>
  </si>
  <si>
    <t>Brennstoffnutz-ungsgrad:</t>
  </si>
  <si>
    <t>60% bis 62,5%</t>
  </si>
  <si>
    <t>über 65% bis 67,5%</t>
  </si>
  <si>
    <t>über 62,5% bis 65%</t>
  </si>
  <si>
    <t>über 67,5%</t>
  </si>
  <si>
    <t>Die Tabellenblätter zur Rechten veranschaulichen die Förderbedingungen einem Wechsel gemäß § 54 EAG (Umstieg von Tarifförderung auf Marktprämienförderung).</t>
  </si>
  <si>
    <t>Bisherige Verweildauer ÖSG</t>
  </si>
  <si>
    <t>Ergebnis Wechsel-azW</t>
  </si>
  <si>
    <t>azW für die Restförderdauer</t>
  </si>
  <si>
    <t>Förderprämie</t>
  </si>
  <si>
    <t>Jahre</t>
  </si>
  <si>
    <t>"Bisherige Verweildauer ÖSG" ist die Zeit vom Beginn des Abnahmevertrages gemäß § 12 ÖSG bis zum voraussichtlichen Wechsel in die Marktprämienförderung 
gemäß § 54 EAG. Der Wechsel kann monatsweise erfolgen - z.B. ist bei einem Wechsel nach 9 Jahren und 3 Monaten im ÖSG-Vertrag im Feld "Bisherige Verweildauer ÖSG" 9,25 einzugeben.</t>
  </si>
  <si>
    <t>Wechselmöglichkeit ÖSG - EAG</t>
  </si>
  <si>
    <r>
      <t xml:space="preserve">Bitte in Zelle </t>
    </r>
    <r>
      <rPr>
        <b/>
        <u/>
        <sz val="9"/>
        <color theme="1" tint="0.499984740745262"/>
        <rFont val="Calibri"/>
        <family val="2"/>
        <scheme val="minor"/>
      </rPr>
      <t>C7</t>
    </r>
    <r>
      <rPr>
        <sz val="9"/>
        <color theme="1" tint="0.499984740745262"/>
        <rFont val="Calibri"/>
        <family val="2"/>
        <scheme val="minor"/>
      </rPr>
      <t xml:space="preserve"> die Angaben entsprechend den realen Gegebenheiten verändern!</t>
    </r>
  </si>
  <si>
    <r>
      <t xml:space="preserve">Bitte in Zelle </t>
    </r>
    <r>
      <rPr>
        <b/>
        <u/>
        <sz val="9"/>
        <color theme="1" tint="0.499984740745262"/>
        <rFont val="Calibri"/>
        <family val="2"/>
        <scheme val="minor"/>
      </rPr>
      <t>C9</t>
    </r>
    <r>
      <rPr>
        <sz val="9"/>
        <color theme="1" tint="0.499984740745262"/>
        <rFont val="Calibri"/>
        <family val="2"/>
        <scheme val="minor"/>
      </rPr>
      <t xml:space="preserve"> die Angaben entsprechend den realen Gegebenheiten verändern!</t>
    </r>
  </si>
  <si>
    <r>
      <t xml:space="preserve">Bitte in Zelle </t>
    </r>
    <r>
      <rPr>
        <b/>
        <u/>
        <sz val="9"/>
        <color theme="1" tint="0.499984740745262"/>
        <rFont val="Calibri"/>
        <family val="2"/>
        <scheme val="minor"/>
      </rPr>
      <t>C11</t>
    </r>
    <r>
      <rPr>
        <sz val="9"/>
        <color theme="1" tint="0.499984740745262"/>
        <rFont val="Calibri"/>
        <family val="2"/>
        <scheme val="minor"/>
      </rPr>
      <t xml:space="preserve"> die Angaben entsprechend den realen Gegebenheiten verändern!</t>
    </r>
  </si>
  <si>
    <r>
      <t xml:space="preserve">Bitte je nach zutreffendem Brennstoffnutzungsgrad in Zelle </t>
    </r>
    <r>
      <rPr>
        <b/>
        <u/>
        <sz val="9"/>
        <color theme="1" tint="0.499984740745262"/>
        <rFont val="Calibri"/>
        <family val="2"/>
        <scheme val="minor"/>
      </rPr>
      <t>C7</t>
    </r>
    <r>
      <rPr>
        <sz val="9"/>
        <color theme="1" tint="0.499984740745262"/>
        <rFont val="Calibri"/>
        <family val="2"/>
        <scheme val="minor"/>
      </rPr>
      <t xml:space="preserve"> / </t>
    </r>
    <r>
      <rPr>
        <b/>
        <u/>
        <sz val="9"/>
        <color theme="1" tint="0.499984740745262"/>
        <rFont val="Calibri"/>
        <family val="2"/>
        <scheme val="minor"/>
      </rPr>
      <t>F7</t>
    </r>
    <r>
      <rPr>
        <sz val="9"/>
        <color theme="1" tint="0.499984740745262"/>
        <rFont val="Calibri"/>
        <family val="2"/>
        <scheme val="minor"/>
      </rPr>
      <t xml:space="preserve"> / </t>
    </r>
    <r>
      <rPr>
        <b/>
        <u/>
        <sz val="9"/>
        <color theme="1" tint="0.499984740745262"/>
        <rFont val="Calibri"/>
        <family val="2"/>
        <scheme val="minor"/>
      </rPr>
      <t>I7</t>
    </r>
    <r>
      <rPr>
        <sz val="9"/>
        <color theme="1" tint="0.499984740745262"/>
        <rFont val="Calibri"/>
        <family val="2"/>
        <scheme val="minor"/>
      </rPr>
      <t xml:space="preserve"> / </t>
    </r>
    <r>
      <rPr>
        <b/>
        <u/>
        <sz val="9"/>
        <color theme="1" tint="0.499984740745262"/>
        <rFont val="Calibri"/>
        <family val="2"/>
        <scheme val="minor"/>
      </rPr>
      <t>L7</t>
    </r>
    <r>
      <rPr>
        <sz val="9"/>
        <color theme="1" tint="0.499984740745262"/>
        <rFont val="Calibri"/>
        <family val="2"/>
        <scheme val="minor"/>
      </rPr>
      <t xml:space="preserve"> die Angaben entsprechend den realen Gegebenheiten verändern!</t>
    </r>
  </si>
  <si>
    <r>
      <t xml:space="preserve">Bitte je nach zutreffendem Brennstoffnutzungsgrad in Zelle </t>
    </r>
    <r>
      <rPr>
        <b/>
        <u/>
        <sz val="9"/>
        <color theme="1" tint="0.499984740745262"/>
        <rFont val="Calibri"/>
        <family val="2"/>
        <scheme val="minor"/>
      </rPr>
      <t>C9</t>
    </r>
    <r>
      <rPr>
        <sz val="9"/>
        <color theme="1" tint="0.499984740745262"/>
        <rFont val="Calibri"/>
        <family val="2"/>
        <scheme val="minor"/>
      </rPr>
      <t xml:space="preserve"> / </t>
    </r>
    <r>
      <rPr>
        <b/>
        <u/>
        <sz val="9"/>
        <color theme="1" tint="0.499984740745262"/>
        <rFont val="Calibri"/>
        <family val="2"/>
        <scheme val="minor"/>
      </rPr>
      <t>F9</t>
    </r>
    <r>
      <rPr>
        <sz val="9"/>
        <color theme="1" tint="0.499984740745262"/>
        <rFont val="Calibri"/>
        <family val="2"/>
        <scheme val="minor"/>
      </rPr>
      <t xml:space="preserve"> / </t>
    </r>
    <r>
      <rPr>
        <b/>
        <u/>
        <sz val="9"/>
        <color theme="1" tint="0.499984740745262"/>
        <rFont val="Calibri"/>
        <family val="2"/>
        <scheme val="minor"/>
      </rPr>
      <t>I9</t>
    </r>
    <r>
      <rPr>
        <sz val="9"/>
        <color theme="1" tint="0.499984740745262"/>
        <rFont val="Calibri"/>
        <family val="2"/>
        <scheme val="minor"/>
      </rPr>
      <t xml:space="preserve"> / </t>
    </r>
    <r>
      <rPr>
        <b/>
        <u/>
        <sz val="9"/>
        <color theme="1" tint="0.499984740745262"/>
        <rFont val="Calibri"/>
        <family val="2"/>
        <scheme val="minor"/>
      </rPr>
      <t>L9</t>
    </r>
    <r>
      <rPr>
        <sz val="9"/>
        <color theme="1" tint="0.499984740745262"/>
        <rFont val="Calibri"/>
        <family val="2"/>
        <scheme val="minor"/>
      </rPr>
      <t xml:space="preserve"> die Angaben entsprechend den realen Gegebenheiten verändern!</t>
    </r>
  </si>
  <si>
    <t>Bitte klicken Sie auf das entsprechende Technologieblatt und geben Sie - auf Basis Ihres aufrechten ÖSG-Tarifvertrages gemäß § 12 ÖSG - die erforderlichen Daten in den entsprechend farblich gekennzeichneten Zellen ein (siehe rötlich hinterlegte sowie rot eingerahmte Zellen). Das Ergebnis (der Wechsel-azW) ist fett, grün hinterlegt und schwarz eingerahmt.</t>
  </si>
  <si>
    <r>
      <t xml:space="preserve">Bitte je nach zutreffender Anlagengröße in Zelle </t>
    </r>
    <r>
      <rPr>
        <b/>
        <u/>
        <sz val="9"/>
        <color theme="1" tint="0.499984740745262"/>
        <rFont val="Calibri"/>
        <family val="2"/>
        <scheme val="minor"/>
      </rPr>
      <t>C7</t>
    </r>
    <r>
      <rPr>
        <sz val="9"/>
        <color theme="1" tint="0.499984740745262"/>
        <rFont val="Calibri"/>
        <family val="2"/>
        <scheme val="minor"/>
      </rPr>
      <t xml:space="preserve"> / </t>
    </r>
    <r>
      <rPr>
        <b/>
        <u/>
        <sz val="9"/>
        <color theme="1" tint="0.499984740745262"/>
        <rFont val="Calibri"/>
        <family val="2"/>
        <scheme val="minor"/>
      </rPr>
      <t>F7</t>
    </r>
    <r>
      <rPr>
        <sz val="9"/>
        <color theme="1" tint="0.499984740745262"/>
        <rFont val="Calibri"/>
        <family val="2"/>
        <scheme val="minor"/>
      </rPr>
      <t xml:space="preserve"> die Angaben entsprechend den realen Gegebenheiten verändern!</t>
    </r>
  </si>
  <si>
    <r>
      <t xml:space="preserve">Bitte je nach zutreffender Anlagengröße in Zelle </t>
    </r>
    <r>
      <rPr>
        <b/>
        <u/>
        <sz val="9"/>
        <color theme="1" tint="0.499984740745262"/>
        <rFont val="Calibri"/>
        <family val="2"/>
        <scheme val="minor"/>
      </rPr>
      <t>C9</t>
    </r>
    <r>
      <rPr>
        <sz val="9"/>
        <color theme="1" tint="0.499984740745262"/>
        <rFont val="Calibri"/>
        <family val="2"/>
        <scheme val="minor"/>
      </rPr>
      <t xml:space="preserve"> / </t>
    </r>
    <r>
      <rPr>
        <b/>
        <u/>
        <sz val="9"/>
        <color theme="1" tint="0.499984740745262"/>
        <rFont val="Calibri"/>
        <family val="2"/>
        <scheme val="minor"/>
      </rPr>
      <t>F9</t>
    </r>
    <r>
      <rPr>
        <sz val="9"/>
        <color theme="1" tint="0.499984740745262"/>
        <rFont val="Calibri"/>
        <family val="2"/>
        <scheme val="minor"/>
      </rPr>
      <t xml:space="preserve"> die Angaben entsprechend den realen Gegebenheiten verändern!</t>
    </r>
  </si>
  <si>
    <t>Einspeistarif</t>
  </si>
  <si>
    <r>
      <t xml:space="preserve">Revitalisierungsgrad </t>
    </r>
    <r>
      <rPr>
        <sz val="9"/>
        <color theme="1"/>
        <rFont val="Calibri"/>
        <family val="2"/>
        <scheme val="minor"/>
      </rPr>
      <t>(als Maß für die Leistungs- bzw. Regelarbeitserhöhung)</t>
    </r>
    <r>
      <rPr>
        <sz val="10.5"/>
        <color theme="1"/>
        <rFont val="Calibri"/>
        <family val="2"/>
        <scheme val="minor"/>
      </rPr>
      <t xml:space="preserve"> </t>
    </r>
    <r>
      <rPr>
        <b/>
        <sz val="10.5"/>
        <color theme="1"/>
        <rFont val="Calibri"/>
        <family val="2"/>
        <scheme val="minor"/>
      </rPr>
      <t>**)</t>
    </r>
  </si>
  <si>
    <r>
      <t xml:space="preserve">Sonderfall Revitalisierung Größenklasse 
1-2 MW </t>
    </r>
    <r>
      <rPr>
        <b/>
        <sz val="9"/>
        <color theme="1"/>
        <rFont val="Calibri"/>
        <family val="2"/>
        <scheme val="minor"/>
      </rPr>
      <t>*)</t>
    </r>
  </si>
  <si>
    <r>
      <rPr>
        <b/>
        <sz val="9"/>
        <color theme="1" tint="0.499984740745262"/>
        <rFont val="Calibri"/>
        <family val="2"/>
        <scheme val="minor"/>
      </rPr>
      <t>*)</t>
    </r>
    <r>
      <rPr>
        <sz val="9"/>
        <color theme="1" tint="0.499984740745262"/>
        <rFont val="Calibri"/>
        <family val="2"/>
        <scheme val="minor"/>
      </rPr>
      <t xml:space="preserve"> bei revitalisierten Wasserkraftanlagen über 1 MW bis 2 MW tritt die Problematik auf, dass das ÖSG und das EAG unterschiedliche Regelungen für die Förderung vorsehen: Konkret wird bei revitalisierten Anlagen im EAG hier nur die zusätzliche Erzeugung gefördert, während im ÖSG die gesamte Erzeugung gefördert wurde.</t>
    </r>
  </si>
  <si>
    <r>
      <rPr>
        <b/>
        <sz val="9"/>
        <color theme="1" tint="0.499984740745262"/>
        <rFont val="Calibri"/>
        <family val="2"/>
        <scheme val="minor"/>
      </rPr>
      <t>**)</t>
    </r>
    <r>
      <rPr>
        <sz val="9"/>
        <color theme="1" tint="0.499984740745262"/>
        <rFont val="Calibri"/>
        <family val="2"/>
        <scheme val="minor"/>
      </rPr>
      <t xml:space="preserve"> „Revitalisierungsgrad" der Bestandsanlage:  Revitalisierungsgrad gemäß der Erhöhung der Engpassleistung bzw. des Regelarbeitsvermögens nach den Förderunterlagen des bestehenden Vertrages nach dem ÖSG 2012</t>
    </r>
  </si>
  <si>
    <t>Bei Biomasse und Biogas ist nur jene Spalte auszufüllen, die der Engpassleistung der Biomasseanlage bzw. dem Brennstoffnutzungsgrad der Biogasanlage entspricht.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</si>
</sst>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€&quot;* #,##0.00_-;\-&quot;€&quot;* #,##0.00_-;_-&quot;€&quot;* &quot;-&quot;??_-;_-@_-"/>
    <numFmt numFmtId="165" formatCode="#,##0_ ;\-#,##0\ "/>
    <numFmt numFmtId="166" formatCode="0.0%"/>
    <numFmt numFmtId="167" formatCode="0.0"/>
    <numFmt numFmtId="168" formatCode="#,##0.00_ ;\-#,##0.00\ "/>
    <numFmt numFmtId="169" formatCode="#,##0.0_ ;\-#,##0.0\ 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5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u/>
      <sz val="9"/>
      <color theme="1" tint="0.499984740745262"/>
      <name val="Calibri"/>
      <family val="2"/>
      <scheme val="minor"/>
    </font>
    <font>
      <sz val="12"/>
      <color theme="1" tint="0.499984740745262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9"/>
      <name val="Calibri"/>
      <family val="2"/>
      <scheme val="minor"/>
    </font>
    <font>
      <vertAlign val="subscript"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9"/>
      <color theme="1" tint="0.499984740745262"/>
      <name val="Calibri"/>
      <family val="2"/>
      <scheme val="minor"/>
    </font>
    <font>
      <b/>
      <u/>
      <sz val="16"/>
      <color theme="1" tint="0.499984740745262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9"/>
      <color theme="1" tint="0.49998474074526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168" fontId="4" fillId="2" borderId="0" xfId="1" applyNumberFormat="1" applyFont="1" applyFill="1" applyProtection="1"/>
    <xf numFmtId="168" fontId="5" fillId="3" borderId="0" xfId="1" applyNumberFormat="1" applyFont="1" applyFill="1" applyProtection="1"/>
    <xf numFmtId="2" fontId="0" fillId="9" borderId="7" xfId="0" applyNumberFormat="1" applyFill="1" applyBorder="1" applyProtection="1">
      <protection locked="0"/>
    </xf>
    <xf numFmtId="0" fontId="0" fillId="9" borderId="7" xfId="0" applyFill="1" applyBorder="1" applyProtection="1">
      <protection locked="0"/>
    </xf>
    <xf numFmtId="9" fontId="22" fillId="9" borderId="7" xfId="0" applyNumberFormat="1" applyFont="1" applyFill="1" applyBorder="1" applyProtection="1">
      <protection locked="0"/>
    </xf>
    <xf numFmtId="0" fontId="9" fillId="2" borderId="0" xfId="0" applyFont="1" applyFill="1" applyAlignment="1">
      <alignment wrapText="1"/>
    </xf>
    <xf numFmtId="0" fontId="10" fillId="2" borderId="0" xfId="0" applyFont="1" applyFill="1" applyAlignment="1">
      <alignment horizontal="left" indent="1"/>
    </xf>
    <xf numFmtId="0" fontId="3" fillId="2" borderId="0" xfId="0" applyFont="1" applyFill="1"/>
    <xf numFmtId="0" fontId="23" fillId="2" borderId="0" xfId="0" applyFont="1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wrapText="1"/>
    </xf>
    <xf numFmtId="0" fontId="7" fillId="2" borderId="0" xfId="0" applyFont="1" applyFill="1"/>
    <xf numFmtId="0" fontId="11" fillId="2" borderId="0" xfId="0" applyFont="1" applyFill="1"/>
    <xf numFmtId="0" fontId="17" fillId="7" borderId="2" xfId="0" applyFont="1" applyFill="1" applyBorder="1" applyAlignment="1">
      <alignment horizontal="right"/>
    </xf>
    <xf numFmtId="0" fontId="14" fillId="5" borderId="2" xfId="0" applyFont="1" applyFill="1" applyBorder="1" applyAlignment="1">
      <alignment horizontal="right"/>
    </xf>
    <xf numFmtId="0" fontId="10" fillId="2" borderId="0" xfId="0" applyFont="1" applyFill="1" applyAlignment="1">
      <alignment horizontal="right" indent="1"/>
    </xf>
    <xf numFmtId="0" fontId="9" fillId="2" borderId="1" xfId="0" applyFont="1" applyFill="1" applyBorder="1"/>
    <xf numFmtId="0" fontId="0" fillId="2" borderId="1" xfId="0" applyFill="1" applyBorder="1"/>
    <xf numFmtId="0" fontId="3" fillId="2" borderId="0" xfId="0" applyFont="1" applyFill="1" applyAlignment="1">
      <alignment horizontal="left" indent="1"/>
    </xf>
    <xf numFmtId="2" fontId="0" fillId="2" borderId="0" xfId="0" applyNumberFormat="1" applyFill="1"/>
    <xf numFmtId="0" fontId="25" fillId="0" borderId="0" xfId="0" applyFont="1"/>
    <xf numFmtId="0" fontId="25" fillId="2" borderId="0" xfId="0" applyFont="1" applyFill="1"/>
    <xf numFmtId="3" fontId="0" fillId="2" borderId="0" xfId="0" applyNumberFormat="1" applyFill="1"/>
    <xf numFmtId="0" fontId="6" fillId="2" borderId="1" xfId="0" applyFont="1" applyFill="1" applyBorder="1"/>
    <xf numFmtId="0" fontId="3" fillId="2" borderId="1" xfId="0" applyFont="1" applyFill="1" applyBorder="1" applyAlignment="1">
      <alignment horizontal="left" indent="1"/>
    </xf>
    <xf numFmtId="10" fontId="0" fillId="2" borderId="0" xfId="0" applyNumberFormat="1" applyFill="1"/>
    <xf numFmtId="0" fontId="12" fillId="11" borderId="0" xfId="0" applyFont="1" applyFill="1" applyAlignment="1">
      <alignment horizontal="left" indent="1"/>
    </xf>
    <xf numFmtId="2" fontId="2" fillId="4" borderId="0" xfId="0" applyNumberFormat="1" applyFont="1" applyFill="1" applyAlignment="1">
      <alignment horizontal="right" vertical="center" wrapText="1"/>
    </xf>
    <xf numFmtId="0" fontId="0" fillId="6" borderId="0" xfId="0" applyFill="1"/>
    <xf numFmtId="1" fontId="2" fillId="4" borderId="0" xfId="0" applyNumberFormat="1" applyFont="1" applyFill="1" applyAlignment="1">
      <alignment horizontal="right" vertical="center" wrapText="1"/>
    </xf>
    <xf numFmtId="0" fontId="20" fillId="5" borderId="0" xfId="0" applyFont="1" applyFill="1" applyAlignment="1">
      <alignment horizontal="left" indent="1"/>
    </xf>
    <xf numFmtId="2" fontId="2" fillId="5" borderId="3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left" wrapText="1" indent="1"/>
    </xf>
    <xf numFmtId="167" fontId="2" fillId="2" borderId="0" xfId="0" applyNumberFormat="1" applyFont="1" applyFill="1" applyAlignment="1">
      <alignment horizontal="right" vertical="center" wrapText="1"/>
    </xf>
    <xf numFmtId="0" fontId="18" fillId="2" borderId="4" xfId="0" applyFont="1" applyFill="1" applyBorder="1" applyAlignment="1">
      <alignment horizontal="left" wrapText="1" indent="1"/>
    </xf>
    <xf numFmtId="0" fontId="3" fillId="2" borderId="4" xfId="0" applyFont="1" applyFill="1" applyBorder="1" applyAlignment="1">
      <alignment horizontal="left" indent="1"/>
    </xf>
    <xf numFmtId="167" fontId="2" fillId="2" borderId="4" xfId="0" applyNumberFormat="1" applyFont="1" applyFill="1" applyBorder="1" applyAlignment="1">
      <alignment horizontal="right" vertical="center" wrapText="1"/>
    </xf>
    <xf numFmtId="0" fontId="25" fillId="2" borderId="0" xfId="0" applyFont="1" applyFill="1" applyAlignment="1">
      <alignment horizontal="left" indent="1"/>
    </xf>
    <xf numFmtId="0" fontId="6" fillId="2" borderId="0" xfId="0" applyFont="1" applyFill="1"/>
    <xf numFmtId="0" fontId="2" fillId="2" borderId="0" xfId="0" applyFont="1" applyFill="1"/>
    <xf numFmtId="0" fontId="15" fillId="2" borderId="0" xfId="0" applyFont="1" applyFill="1"/>
    <xf numFmtId="167" fontId="16" fillId="8" borderId="0" xfId="0" applyNumberFormat="1" applyFont="1" applyFill="1"/>
    <xf numFmtId="0" fontId="3" fillId="3" borderId="0" xfId="0" applyFont="1" applyFill="1" applyAlignment="1">
      <alignment horizontal="left" indent="1"/>
    </xf>
    <xf numFmtId="168" fontId="5" fillId="3" borderId="0" xfId="0" applyNumberFormat="1" applyFont="1" applyFill="1"/>
    <xf numFmtId="0" fontId="3" fillId="3" borderId="0" xfId="0" applyFont="1" applyFill="1"/>
    <xf numFmtId="0" fontId="0" fillId="2" borderId="0" xfId="0" applyFill="1" applyAlignment="1">
      <alignment horizontal="right"/>
    </xf>
    <xf numFmtId="0" fontId="0" fillId="2" borderId="0" xfId="0" applyFill="1" applyAlignment="1">
      <alignment horizontal="left" indent="1"/>
    </xf>
    <xf numFmtId="168" fontId="4" fillId="2" borderId="0" xfId="0" applyNumberFormat="1" applyFont="1" applyFill="1"/>
    <xf numFmtId="0" fontId="3" fillId="2" borderId="0" xfId="0" applyFont="1" applyFill="1" applyAlignment="1">
      <alignment horizontal="right"/>
    </xf>
    <xf numFmtId="0" fontId="8" fillId="2" borderId="0" xfId="0" applyFont="1" applyFill="1"/>
    <xf numFmtId="0" fontId="8" fillId="3" borderId="0" xfId="0" applyFont="1" applyFill="1"/>
    <xf numFmtId="0" fontId="4" fillId="2" borderId="0" xfId="0" applyFont="1" applyFill="1" applyAlignment="1">
      <alignment vertical="center"/>
    </xf>
    <xf numFmtId="0" fontId="25" fillId="0" borderId="0" xfId="0" applyFont="1" applyAlignment="1">
      <alignment vertical="center"/>
    </xf>
    <xf numFmtId="0" fontId="0" fillId="0" borderId="3" xfId="0" applyBorder="1"/>
    <xf numFmtId="0" fontId="25" fillId="2" borderId="0" xfId="0" applyFont="1" applyFill="1" applyAlignment="1">
      <alignment vertical="center"/>
    </xf>
    <xf numFmtId="1" fontId="0" fillId="2" borderId="0" xfId="0" applyNumberFormat="1" applyFill="1"/>
    <xf numFmtId="165" fontId="5" fillId="3" borderId="0" xfId="0" applyNumberFormat="1" applyFont="1" applyFill="1"/>
    <xf numFmtId="165" fontId="4" fillId="2" borderId="0" xfId="1" applyNumberFormat="1" applyFont="1" applyFill="1" applyProtection="1"/>
    <xf numFmtId="165" fontId="5" fillId="3" borderId="0" xfId="1" applyNumberFormat="1" applyFont="1" applyFill="1" applyProtection="1"/>
    <xf numFmtId="169" fontId="4" fillId="2" borderId="0" xfId="1" applyNumberFormat="1" applyFont="1" applyFill="1" applyProtection="1"/>
    <xf numFmtId="0" fontId="4" fillId="2" borderId="0" xfId="0" applyFont="1" applyFill="1"/>
    <xf numFmtId="0" fontId="10" fillId="2" borderId="0" xfId="0" applyFont="1" applyFill="1" applyAlignment="1">
      <alignment horizontal="left" wrapText="1" indent="1"/>
    </xf>
    <xf numFmtId="0" fontId="3" fillId="2" borderId="0" xfId="0" applyFont="1" applyFill="1" applyAlignment="1">
      <alignment vertical="center"/>
    </xf>
    <xf numFmtId="2" fontId="0" fillId="0" borderId="3" xfId="0" applyNumberFormat="1" applyBorder="1"/>
    <xf numFmtId="167" fontId="2" fillId="4" borderId="0" xfId="0" applyNumberFormat="1" applyFont="1" applyFill="1" applyAlignment="1">
      <alignment horizontal="right" vertical="center" wrapText="1"/>
    </xf>
    <xf numFmtId="4" fontId="0" fillId="2" borderId="0" xfId="0" applyNumberFormat="1" applyFill="1"/>
    <xf numFmtId="10" fontId="12" fillId="2" borderId="0" xfId="0" applyNumberFormat="1" applyFont="1" applyFill="1"/>
    <xf numFmtId="166" fontId="19" fillId="2" borderId="4" xfId="2" applyNumberFormat="1" applyFont="1" applyFill="1" applyBorder="1" applyAlignment="1" applyProtection="1">
      <alignment horizontal="right" vertical="center" wrapText="1"/>
    </xf>
    <xf numFmtId="0" fontId="30" fillId="2" borderId="0" xfId="0" applyFont="1" applyFill="1" applyAlignment="1">
      <alignment horizontal="left" indent="1"/>
    </xf>
    <xf numFmtId="0" fontId="12" fillId="2" borderId="0" xfId="0" applyFont="1" applyFill="1"/>
    <xf numFmtId="0" fontId="24" fillId="2" borderId="0" xfId="0" applyFont="1" applyFill="1" applyAlignment="1">
      <alignment horizontal="left" wrapText="1" indent="1"/>
    </xf>
    <xf numFmtId="2" fontId="20" fillId="0" borderId="0" xfId="0" applyNumberFormat="1" applyFont="1" applyAlignment="1">
      <alignment horizontal="right" vertical="center" wrapText="1"/>
    </xf>
    <xf numFmtId="2" fontId="28" fillId="2" borderId="0" xfId="0" applyNumberFormat="1" applyFont="1" applyFill="1"/>
    <xf numFmtId="0" fontId="31" fillId="2" borderId="0" xfId="0" applyFont="1" applyFill="1" applyAlignment="1">
      <alignment horizontal="left" wrapText="1"/>
    </xf>
    <xf numFmtId="2" fontId="20" fillId="5" borderId="3" xfId="0" applyNumberFormat="1" applyFont="1" applyFill="1" applyBorder="1" applyAlignment="1">
      <alignment horizontal="right" vertical="center" wrapText="1"/>
    </xf>
    <xf numFmtId="0" fontId="14" fillId="10" borderId="5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21" fillId="1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left" wrapText="1"/>
    </xf>
    <xf numFmtId="0" fontId="26" fillId="2" borderId="1" xfId="0" applyFont="1" applyFill="1" applyBorder="1" applyAlignment="1">
      <alignment horizontal="left" wrapText="1"/>
    </xf>
    <xf numFmtId="0" fontId="26" fillId="2" borderId="0" xfId="0" applyFont="1" applyFill="1" applyAlignment="1">
      <alignment horizontal="left" wrapText="1"/>
    </xf>
    <xf numFmtId="0" fontId="25" fillId="2" borderId="8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left" wrapText="1"/>
    </xf>
    <xf numFmtId="0" fontId="25" fillId="2" borderId="1" xfId="0" applyFont="1" applyFill="1" applyBorder="1" applyAlignment="1">
      <alignment horizontal="left" vertical="center" wrapText="1"/>
    </xf>
  </cellXfs>
  <cellStyles count="3">
    <cellStyle name="Prozent" xfId="2" builtinId="5"/>
    <cellStyle name="Standard" xfId="0" builtinId="0"/>
    <cellStyle name="Währung" xfId="1" builtinId="4"/>
  </cellStyles>
  <dxfs count="17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I12"/>
  <sheetViews>
    <sheetView tabSelected="1" zoomScaleNormal="100" workbookViewId="0"/>
  </sheetViews>
  <sheetFormatPr baseColWidth="10" defaultColWidth="20.88671875" defaultRowHeight="14.4" x14ac:dyDescent="0.3"/>
  <cols>
    <col min="1" max="1" width="167.44140625" style="10" customWidth="1"/>
    <col min="2" max="2" width="5.6640625" style="10" customWidth="1"/>
    <col min="3" max="4" width="15.6640625" style="10" hidden="1" customWidth="1"/>
    <col min="5" max="6" width="12.6640625" style="10" customWidth="1"/>
    <col min="7" max="8" width="12.6640625" style="70" customWidth="1"/>
    <col min="9" max="16384" width="20.88671875" style="10"/>
  </cols>
  <sheetData>
    <row r="1" spans="1:9" ht="22.5" customHeight="1" x14ac:dyDescent="0.4">
      <c r="A1" s="69" t="s">
        <v>29</v>
      </c>
    </row>
    <row r="2" spans="1:9" ht="45" customHeight="1" x14ac:dyDescent="0.3">
      <c r="A2" s="71" t="s">
        <v>43</v>
      </c>
      <c r="B2" s="39"/>
      <c r="C2" s="39"/>
      <c r="D2" s="39"/>
      <c r="E2" s="39"/>
      <c r="F2" s="39"/>
      <c r="G2" s="39"/>
      <c r="H2" s="39"/>
      <c r="I2" s="39"/>
    </row>
    <row r="3" spans="1:9" ht="45" customHeight="1" x14ac:dyDescent="0.3">
      <c r="A3" s="71" t="s">
        <v>56</v>
      </c>
      <c r="B3" s="39"/>
      <c r="C3" s="39"/>
      <c r="D3" s="39"/>
      <c r="E3" s="39"/>
      <c r="F3" s="39"/>
      <c r="G3" s="39"/>
      <c r="H3" s="39"/>
      <c r="I3" s="39"/>
    </row>
    <row r="4" spans="1:9" ht="15" customHeight="1" x14ac:dyDescent="0.3">
      <c r="A4" s="39"/>
      <c r="B4" s="39"/>
      <c r="C4" s="39"/>
      <c r="D4" s="39"/>
      <c r="E4" s="39"/>
      <c r="F4" s="39"/>
      <c r="G4" s="39"/>
      <c r="H4" s="39"/>
      <c r="I4" s="39"/>
    </row>
    <row r="5" spans="1:9" ht="63" customHeight="1" x14ac:dyDescent="0.3">
      <c r="A5" s="71" t="s">
        <v>49</v>
      </c>
      <c r="B5" s="39"/>
      <c r="C5" s="39"/>
      <c r="D5" s="39"/>
      <c r="E5" s="39"/>
      <c r="F5" s="39"/>
      <c r="G5" s="39"/>
      <c r="H5" s="39"/>
      <c r="I5" s="39"/>
    </row>
    <row r="6" spans="1:9" ht="27.9" hidden="1" customHeight="1" x14ac:dyDescent="0.3">
      <c r="A6" s="39"/>
      <c r="B6" s="39"/>
      <c r="C6" s="39"/>
      <c r="D6" s="39"/>
      <c r="E6" s="39"/>
      <c r="F6" s="39"/>
      <c r="G6" s="39"/>
      <c r="H6" s="39"/>
      <c r="I6" s="39"/>
    </row>
    <row r="7" spans="1:9" ht="24.6" hidden="1" customHeight="1" x14ac:dyDescent="0.3">
      <c r="A7" s="39"/>
      <c r="B7" s="39"/>
      <c r="C7" s="39"/>
      <c r="D7" s="39"/>
      <c r="E7" s="39"/>
      <c r="F7" s="39"/>
      <c r="G7" s="39"/>
      <c r="H7" s="39"/>
      <c r="I7" s="39"/>
    </row>
    <row r="8" spans="1:9" ht="15" customHeight="1" x14ac:dyDescent="0.3">
      <c r="A8" s="39"/>
      <c r="B8" s="39"/>
      <c r="C8" s="39"/>
      <c r="D8" s="39"/>
      <c r="E8" s="39"/>
      <c r="F8" s="39"/>
      <c r="G8" s="39"/>
      <c r="H8" s="39"/>
      <c r="I8" s="39"/>
    </row>
    <row r="9" spans="1:9" ht="19.2" customHeight="1" x14ac:dyDescent="0.3">
      <c r="A9" s="71" t="s">
        <v>64</v>
      </c>
      <c r="B9" s="39"/>
      <c r="C9" s="39"/>
      <c r="D9" s="39"/>
      <c r="E9" s="39"/>
      <c r="F9" s="39"/>
      <c r="G9" s="39"/>
      <c r="H9" s="39"/>
      <c r="I9" s="39"/>
    </row>
    <row r="10" spans="1:9" ht="15" customHeight="1" x14ac:dyDescent="0.3">
      <c r="A10" s="39"/>
      <c r="B10" s="39"/>
      <c r="C10" s="39"/>
      <c r="D10" s="39"/>
      <c r="E10" s="39"/>
      <c r="F10" s="39"/>
      <c r="G10" s="39"/>
      <c r="H10" s="39"/>
      <c r="I10" s="39"/>
    </row>
    <row r="11" spans="1:9" ht="15" customHeight="1" x14ac:dyDescent="0.3">
      <c r="A11" s="39"/>
      <c r="B11" s="39"/>
      <c r="C11" s="39"/>
      <c r="D11" s="39"/>
      <c r="E11" s="39"/>
      <c r="F11" s="39"/>
      <c r="G11" s="39"/>
      <c r="H11" s="39"/>
      <c r="I11" s="39"/>
    </row>
    <row r="12" spans="1:9" ht="15" customHeight="1" x14ac:dyDescent="0.3">
      <c r="A12" s="39"/>
      <c r="B12" s="39"/>
      <c r="C12" s="39"/>
      <c r="D12" s="39"/>
      <c r="E12" s="39"/>
      <c r="F12" s="39"/>
      <c r="G12" s="39"/>
      <c r="H12" s="39"/>
      <c r="I12" s="39"/>
    </row>
  </sheetData>
  <sheetProtection algorithmName="SHA-512" hashValue="VcHRzr8SyTFQONv0e2kYwQf8hebUBh/2Y5GL6AwpUye9bOeyBHaum+tBr6HRtZQPRoiRtU6CYLSXRbUGwxo7NQ==" saltValue="sAPM6A/p46eRyZpscyPc9w==" spinCount="100000" sheet="1" objects="1" scenarios="1" selectLockedCells="1"/>
  <pageMargins left="0.39370078740157483" right="0.39370078740157483" top="0.78740157480314965" bottom="0.78740157480314965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  <pageSetUpPr fitToPage="1"/>
  </sheetPr>
  <dimension ref="A1:AGY160"/>
  <sheetViews>
    <sheetView zoomScale="130" zoomScaleNormal="130" workbookViewId="0"/>
  </sheetViews>
  <sheetFormatPr baseColWidth="10" defaultColWidth="11.44140625" defaultRowHeight="14.4" x14ac:dyDescent="0.3"/>
  <cols>
    <col min="1" max="1" width="30.6640625" style="10" customWidth="1"/>
    <col min="2" max="2" width="13.6640625" style="10" customWidth="1"/>
    <col min="3" max="4" width="7.6640625" style="10" customWidth="1"/>
    <col min="5" max="5" width="2.6640625" style="10" customWidth="1"/>
    <col min="6" max="16384" width="11.44140625" style="10"/>
  </cols>
  <sheetData>
    <row r="1" spans="1:883" ht="15.6" x14ac:dyDescent="0.3">
      <c r="A1" s="6" t="s">
        <v>50</v>
      </c>
      <c r="B1" s="7"/>
      <c r="C1" s="8" t="s">
        <v>30</v>
      </c>
      <c r="D1" s="8"/>
      <c r="E1" s="8"/>
      <c r="F1" s="9" t="s">
        <v>29</v>
      </c>
    </row>
    <row r="2" spans="1:883" x14ac:dyDescent="0.3">
      <c r="A2" s="11"/>
      <c r="B2" s="7"/>
      <c r="C2" s="8"/>
      <c r="D2" s="8"/>
      <c r="E2" s="8"/>
      <c r="F2" s="12"/>
    </row>
    <row r="3" spans="1:883" x14ac:dyDescent="0.3">
      <c r="A3" s="13"/>
      <c r="B3" s="13"/>
      <c r="C3" s="14" t="s">
        <v>14</v>
      </c>
      <c r="D3" s="15" t="s">
        <v>12</v>
      </c>
      <c r="F3" s="12"/>
    </row>
    <row r="4" spans="1:883" ht="15" customHeight="1" x14ac:dyDescent="0.3">
      <c r="A4" s="13" t="s">
        <v>10</v>
      </c>
      <c r="B4" s="16"/>
      <c r="C4" s="76" t="s">
        <v>33</v>
      </c>
      <c r="D4" s="76"/>
      <c r="F4" s="12"/>
    </row>
    <row r="5" spans="1:883" ht="5.0999999999999996" customHeight="1" x14ac:dyDescent="0.3">
      <c r="F5" s="12"/>
    </row>
    <row r="6" spans="1:883" s="18" customFormat="1" ht="16.2" thickBot="1" x14ac:dyDescent="0.35">
      <c r="A6" s="17" t="s">
        <v>13</v>
      </c>
      <c r="E6" s="10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</row>
    <row r="7" spans="1:883" ht="15.6" thickTop="1" thickBot="1" x14ac:dyDescent="0.35">
      <c r="A7" s="10" t="s">
        <v>59</v>
      </c>
      <c r="B7" s="19" t="s">
        <v>24</v>
      </c>
      <c r="C7" s="3">
        <v>8</v>
      </c>
      <c r="D7" s="73">
        <f>IF(C7="",0,C18*(D15*(1+D15)^D10/((1+D15)^D10-1))+D11)</f>
        <v>7.0928744888813346</v>
      </c>
      <c r="F7" s="21" t="s">
        <v>51</v>
      </c>
      <c r="G7"/>
      <c r="H7"/>
      <c r="I7"/>
      <c r="J7"/>
      <c r="K7"/>
    </row>
    <row r="8" spans="1:883" ht="15.6" thickTop="1" thickBot="1" x14ac:dyDescent="0.35">
      <c r="A8" s="10" t="s">
        <v>19</v>
      </c>
      <c r="B8" s="19" t="s">
        <v>48</v>
      </c>
      <c r="C8" s="10">
        <v>13</v>
      </c>
      <c r="D8" s="10">
        <v>20</v>
      </c>
      <c r="F8" s="22"/>
    </row>
    <row r="9" spans="1:883" ht="15.6" thickTop="1" thickBot="1" x14ac:dyDescent="0.35">
      <c r="A9" s="10" t="s">
        <v>44</v>
      </c>
      <c r="B9" s="19" t="s">
        <v>48</v>
      </c>
      <c r="C9" s="4">
        <v>5</v>
      </c>
      <c r="F9" s="21" t="s">
        <v>52</v>
      </c>
      <c r="G9"/>
      <c r="H9"/>
      <c r="I9"/>
      <c r="J9"/>
      <c r="K9"/>
    </row>
    <row r="10" spans="1:883" ht="15" thickTop="1" x14ac:dyDescent="0.3">
      <c r="A10" s="10" t="s">
        <v>27</v>
      </c>
      <c r="B10" s="19" t="s">
        <v>48</v>
      </c>
      <c r="C10" s="10">
        <f>C8-C9</f>
        <v>8</v>
      </c>
      <c r="D10" s="10">
        <f>D8-C9</f>
        <v>15</v>
      </c>
      <c r="F10" s="8"/>
    </row>
    <row r="11" spans="1:883" hidden="1" x14ac:dyDescent="0.3">
      <c r="A11" s="10" t="s">
        <v>23</v>
      </c>
      <c r="B11" s="19" t="s">
        <v>24</v>
      </c>
      <c r="C11" s="10">
        <v>5.66</v>
      </c>
      <c r="D11" s="10">
        <f>C11</f>
        <v>5.66</v>
      </c>
      <c r="F11" s="8"/>
    </row>
    <row r="12" spans="1:883" hidden="1" x14ac:dyDescent="0.3">
      <c r="A12" s="13" t="s">
        <v>16</v>
      </c>
      <c r="B12" s="19"/>
    </row>
    <row r="13" spans="1:883" hidden="1" x14ac:dyDescent="0.3">
      <c r="A13" s="8" t="s">
        <v>15</v>
      </c>
      <c r="B13" s="19" t="s">
        <v>25</v>
      </c>
      <c r="C13" s="23">
        <v>1</v>
      </c>
      <c r="D13" s="23">
        <v>1</v>
      </c>
    </row>
    <row r="14" spans="1:883" s="18" customFormat="1" ht="15.6" hidden="1" x14ac:dyDescent="0.3">
      <c r="A14" s="24" t="s">
        <v>9</v>
      </c>
      <c r="B14" s="25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  <c r="JN14" s="10"/>
      <c r="JO14" s="10"/>
      <c r="JP14" s="10"/>
      <c r="JQ14" s="10"/>
      <c r="JR14" s="10"/>
      <c r="JS14" s="10"/>
      <c r="JT14" s="10"/>
      <c r="JU14" s="10"/>
      <c r="JV14" s="10"/>
      <c r="JW14" s="10"/>
      <c r="JX14" s="10"/>
      <c r="JY14" s="10"/>
      <c r="JZ14" s="10"/>
      <c r="KA14" s="10"/>
      <c r="KB14" s="10"/>
      <c r="KC14" s="10"/>
      <c r="KD14" s="10"/>
      <c r="KE14" s="10"/>
      <c r="KF14" s="10"/>
      <c r="KG14" s="10"/>
      <c r="KH14" s="10"/>
      <c r="KI14" s="10"/>
      <c r="KJ14" s="10"/>
      <c r="KK14" s="10"/>
      <c r="KL14" s="10"/>
      <c r="KM14" s="10"/>
      <c r="KN14" s="10"/>
      <c r="KO14" s="10"/>
      <c r="KP14" s="10"/>
      <c r="KQ14" s="10"/>
      <c r="KR14" s="10"/>
      <c r="KS14" s="10"/>
      <c r="KT14" s="10"/>
      <c r="KU14" s="10"/>
      <c r="KV14" s="10"/>
      <c r="KW14" s="10"/>
      <c r="KX14" s="10"/>
      <c r="KY14" s="10"/>
      <c r="KZ14" s="10"/>
      <c r="LA14" s="10"/>
      <c r="LB14" s="10"/>
      <c r="LC14" s="10"/>
      <c r="LD14" s="10"/>
      <c r="LE14" s="10"/>
      <c r="LF14" s="10"/>
      <c r="LG14" s="10"/>
      <c r="LH14" s="10"/>
      <c r="LI14" s="10"/>
      <c r="LJ14" s="10"/>
      <c r="LK14" s="10"/>
      <c r="LL14" s="10"/>
      <c r="LM14" s="10"/>
      <c r="LN14" s="10"/>
      <c r="LO14" s="10"/>
      <c r="LP14" s="10"/>
      <c r="LQ14" s="10"/>
      <c r="LR14" s="10"/>
      <c r="LS14" s="10"/>
      <c r="LT14" s="10"/>
      <c r="LU14" s="10"/>
      <c r="LV14" s="10"/>
      <c r="LW14" s="10"/>
      <c r="LX14" s="10"/>
      <c r="LY14" s="10"/>
      <c r="LZ14" s="10"/>
      <c r="MA14" s="10"/>
      <c r="MB14" s="10"/>
      <c r="MC14" s="10"/>
      <c r="MD14" s="10"/>
      <c r="ME14" s="10"/>
      <c r="MF14" s="10"/>
      <c r="MG14" s="10"/>
      <c r="MH14" s="10"/>
      <c r="MI14" s="10"/>
      <c r="MJ14" s="10"/>
      <c r="MK14" s="10"/>
      <c r="ML14" s="10"/>
      <c r="MM14" s="10"/>
      <c r="MN14" s="10"/>
      <c r="MO14" s="10"/>
      <c r="MP14" s="10"/>
      <c r="MQ14" s="10"/>
      <c r="MR14" s="10"/>
      <c r="MS14" s="10"/>
      <c r="MT14" s="10"/>
      <c r="MU14" s="10"/>
      <c r="MV14" s="10"/>
      <c r="MW14" s="10"/>
      <c r="MX14" s="10"/>
      <c r="MY14" s="10"/>
      <c r="MZ14" s="10"/>
      <c r="NA14" s="10"/>
      <c r="NB14" s="10"/>
      <c r="NC14" s="10"/>
      <c r="ND14" s="10"/>
      <c r="NE14" s="10"/>
      <c r="NF14" s="10"/>
      <c r="NG14" s="10"/>
      <c r="NH14" s="10"/>
      <c r="NI14" s="10"/>
      <c r="NJ14" s="10"/>
      <c r="NK14" s="10"/>
      <c r="NL14" s="10"/>
      <c r="NM14" s="10"/>
      <c r="NN14" s="10"/>
      <c r="NO14" s="10"/>
      <c r="NP14" s="10"/>
      <c r="NQ14" s="10"/>
      <c r="NR14" s="10"/>
      <c r="NS14" s="10"/>
      <c r="NT14" s="10"/>
      <c r="NU14" s="10"/>
      <c r="NV14" s="10"/>
      <c r="NW14" s="10"/>
      <c r="NX14" s="10"/>
      <c r="NY14" s="10"/>
      <c r="NZ14" s="10"/>
      <c r="OA14" s="10"/>
      <c r="OB14" s="10"/>
      <c r="OC14" s="10"/>
      <c r="OD14" s="10"/>
      <c r="OE14" s="10"/>
      <c r="OF14" s="10"/>
      <c r="OG14" s="10"/>
      <c r="OH14" s="10"/>
      <c r="OI14" s="10"/>
      <c r="OJ14" s="10"/>
      <c r="OK14" s="10"/>
      <c r="OL14" s="10"/>
      <c r="OM14" s="10"/>
      <c r="ON14" s="10"/>
      <c r="OO14" s="10"/>
      <c r="OP14" s="10"/>
      <c r="OQ14" s="10"/>
      <c r="OR14" s="10"/>
      <c r="OS14" s="10"/>
      <c r="OT14" s="10"/>
      <c r="OU14" s="10"/>
      <c r="OV14" s="10"/>
      <c r="OW14" s="10"/>
      <c r="OX14" s="10"/>
      <c r="OY14" s="10"/>
      <c r="OZ14" s="10"/>
      <c r="PA14" s="10"/>
      <c r="PB14" s="10"/>
      <c r="PC14" s="10"/>
      <c r="PD14" s="10"/>
      <c r="PE14" s="10"/>
      <c r="PF14" s="10"/>
      <c r="PG14" s="10"/>
      <c r="PH14" s="10"/>
      <c r="PI14" s="10"/>
      <c r="PJ14" s="10"/>
      <c r="PK14" s="10"/>
      <c r="PL14" s="10"/>
      <c r="PM14" s="10"/>
      <c r="PN14" s="10"/>
      <c r="PO14" s="10"/>
      <c r="PP14" s="10"/>
      <c r="PQ14" s="10"/>
      <c r="PR14" s="10"/>
      <c r="PS14" s="10"/>
      <c r="PT14" s="10"/>
      <c r="PU14" s="10"/>
      <c r="PV14" s="10"/>
      <c r="PW14" s="10"/>
      <c r="PX14" s="10"/>
      <c r="PY14" s="10"/>
      <c r="PZ14" s="10"/>
      <c r="QA14" s="10"/>
      <c r="QB14" s="10"/>
      <c r="QC14" s="10"/>
      <c r="QD14" s="10"/>
      <c r="QE14" s="10"/>
      <c r="QF14" s="10"/>
      <c r="QG14" s="10"/>
      <c r="QH14" s="10"/>
      <c r="QI14" s="10"/>
      <c r="QJ14" s="10"/>
      <c r="QK14" s="10"/>
      <c r="QL14" s="10"/>
      <c r="QM14" s="10"/>
      <c r="QN14" s="10"/>
      <c r="QO14" s="10"/>
      <c r="QP14" s="10"/>
      <c r="QQ14" s="10"/>
      <c r="QR14" s="10"/>
      <c r="QS14" s="10"/>
      <c r="QT14" s="10"/>
      <c r="QU14" s="10"/>
      <c r="QV14" s="10"/>
      <c r="QW14" s="10"/>
      <c r="QX14" s="10"/>
      <c r="QY14" s="10"/>
      <c r="QZ14" s="10"/>
      <c r="RA14" s="10"/>
      <c r="RB14" s="10"/>
      <c r="RC14" s="10"/>
      <c r="RD14" s="10"/>
      <c r="RE14" s="10"/>
      <c r="RF14" s="10"/>
      <c r="RG14" s="10"/>
      <c r="RH14" s="10"/>
      <c r="RI14" s="10"/>
      <c r="RJ14" s="10"/>
      <c r="RK14" s="10"/>
      <c r="RL14" s="10"/>
      <c r="RM14" s="10"/>
      <c r="RN14" s="10"/>
      <c r="RO14" s="10"/>
      <c r="RP14" s="10"/>
      <c r="RQ14" s="10"/>
      <c r="RR14" s="10"/>
      <c r="RS14" s="10"/>
      <c r="RT14" s="10"/>
      <c r="RU14" s="10"/>
      <c r="RV14" s="10"/>
      <c r="RW14" s="10"/>
      <c r="RX14" s="10"/>
      <c r="RY14" s="10"/>
      <c r="RZ14" s="10"/>
      <c r="SA14" s="10"/>
      <c r="SB14" s="10"/>
      <c r="SC14" s="10"/>
      <c r="SD14" s="10"/>
      <c r="SE14" s="10"/>
      <c r="SF14" s="10"/>
      <c r="SG14" s="10"/>
      <c r="SH14" s="10"/>
      <c r="SI14" s="10"/>
      <c r="SJ14" s="10"/>
      <c r="SK14" s="10"/>
      <c r="SL14" s="10"/>
      <c r="SM14" s="10"/>
      <c r="SN14" s="10"/>
      <c r="SO14" s="10"/>
      <c r="SP14" s="10"/>
      <c r="SQ14" s="10"/>
      <c r="SR14" s="10"/>
      <c r="SS14" s="10"/>
      <c r="ST14" s="10"/>
      <c r="SU14" s="10"/>
      <c r="SV14" s="10"/>
      <c r="SW14" s="10"/>
      <c r="SX14" s="10"/>
      <c r="SY14" s="10"/>
      <c r="SZ14" s="10"/>
      <c r="TA14" s="10"/>
      <c r="TB14" s="10"/>
      <c r="TC14" s="10"/>
      <c r="TD14" s="10"/>
      <c r="TE14" s="10"/>
      <c r="TF14" s="10"/>
      <c r="TG14" s="10"/>
      <c r="TH14" s="10"/>
      <c r="TI14" s="10"/>
      <c r="TJ14" s="10"/>
      <c r="TK14" s="10"/>
      <c r="TL14" s="10"/>
      <c r="TM14" s="10"/>
      <c r="TN14" s="10"/>
      <c r="TO14" s="10"/>
      <c r="TP14" s="10"/>
      <c r="TQ14" s="10"/>
      <c r="TR14" s="10"/>
      <c r="TS14" s="10"/>
      <c r="TT14" s="10"/>
      <c r="TU14" s="10"/>
      <c r="TV14" s="10"/>
      <c r="TW14" s="10"/>
      <c r="TX14" s="10"/>
      <c r="TY14" s="10"/>
      <c r="TZ14" s="10"/>
      <c r="UA14" s="10"/>
      <c r="UB14" s="10"/>
      <c r="UC14" s="10"/>
      <c r="UD14" s="10"/>
      <c r="UE14" s="10"/>
      <c r="UF14" s="10"/>
      <c r="UG14" s="10"/>
      <c r="UH14" s="10"/>
      <c r="UI14" s="10"/>
      <c r="UJ14" s="10"/>
      <c r="UK14" s="10"/>
      <c r="UL14" s="10"/>
      <c r="UM14" s="10"/>
      <c r="UN14" s="10"/>
      <c r="UO14" s="10"/>
      <c r="UP14" s="10"/>
      <c r="UQ14" s="10"/>
      <c r="UR14" s="10"/>
      <c r="US14" s="10"/>
      <c r="UT14" s="10"/>
      <c r="UU14" s="10"/>
      <c r="UV14" s="10"/>
      <c r="UW14" s="10"/>
      <c r="UX14" s="10"/>
      <c r="UY14" s="10"/>
      <c r="UZ14" s="10"/>
      <c r="VA14" s="10"/>
      <c r="VB14" s="10"/>
      <c r="VC14" s="10"/>
      <c r="VD14" s="10"/>
      <c r="VE14" s="10"/>
      <c r="VF14" s="10"/>
      <c r="VG14" s="10"/>
      <c r="VH14" s="10"/>
      <c r="VI14" s="10"/>
      <c r="VJ14" s="10"/>
      <c r="VK14" s="10"/>
      <c r="VL14" s="10"/>
      <c r="VM14" s="10"/>
      <c r="VN14" s="10"/>
      <c r="VO14" s="10"/>
      <c r="VP14" s="10"/>
      <c r="VQ14" s="10"/>
      <c r="VR14" s="10"/>
      <c r="VS14" s="10"/>
      <c r="VT14" s="10"/>
      <c r="VU14" s="10"/>
      <c r="VV14" s="10"/>
      <c r="VW14" s="10"/>
      <c r="VX14" s="10"/>
      <c r="VY14" s="10"/>
      <c r="VZ14" s="10"/>
      <c r="WA14" s="10"/>
      <c r="WB14" s="10"/>
      <c r="WC14" s="10"/>
      <c r="WD14" s="10"/>
      <c r="WE14" s="10"/>
      <c r="WF14" s="10"/>
      <c r="WG14" s="10"/>
      <c r="WH14" s="10"/>
      <c r="WI14" s="10"/>
      <c r="WJ14" s="10"/>
      <c r="WK14" s="10"/>
      <c r="WL14" s="10"/>
      <c r="WM14" s="10"/>
      <c r="WN14" s="10"/>
      <c r="WO14" s="10"/>
      <c r="WP14" s="10"/>
      <c r="WQ14" s="10"/>
      <c r="WR14" s="10"/>
      <c r="WS14" s="10"/>
      <c r="WT14" s="10"/>
      <c r="WU14" s="10"/>
      <c r="WV14" s="10"/>
      <c r="WW14" s="10"/>
      <c r="WX14" s="10"/>
      <c r="WY14" s="10"/>
      <c r="WZ14" s="10"/>
      <c r="XA14" s="10"/>
      <c r="XB14" s="10"/>
      <c r="XC14" s="10"/>
      <c r="XD14" s="10"/>
      <c r="XE14" s="10"/>
      <c r="XF14" s="10"/>
      <c r="XG14" s="10"/>
      <c r="XH14" s="10"/>
      <c r="XI14" s="10"/>
      <c r="XJ14" s="10"/>
      <c r="XK14" s="10"/>
      <c r="XL14" s="10"/>
      <c r="XM14" s="10"/>
      <c r="XN14" s="10"/>
      <c r="XO14" s="10"/>
      <c r="XP14" s="10"/>
      <c r="XQ14" s="10"/>
      <c r="XR14" s="10"/>
      <c r="XS14" s="10"/>
      <c r="XT14" s="10"/>
      <c r="XU14" s="10"/>
      <c r="XV14" s="10"/>
      <c r="XW14" s="10"/>
      <c r="XX14" s="10"/>
      <c r="XY14" s="10"/>
      <c r="XZ14" s="10"/>
      <c r="YA14" s="10"/>
      <c r="YB14" s="10"/>
      <c r="YC14" s="10"/>
      <c r="YD14" s="10"/>
      <c r="YE14" s="10"/>
      <c r="YF14" s="10"/>
      <c r="YG14" s="10"/>
      <c r="YH14" s="10"/>
      <c r="YI14" s="10"/>
      <c r="YJ14" s="10"/>
      <c r="YK14" s="10"/>
      <c r="YL14" s="10"/>
      <c r="YM14" s="10"/>
      <c r="YN14" s="10"/>
      <c r="YO14" s="10"/>
      <c r="YP14" s="10"/>
      <c r="YQ14" s="10"/>
      <c r="YR14" s="10"/>
      <c r="YS14" s="10"/>
      <c r="YT14" s="10"/>
      <c r="YU14" s="10"/>
      <c r="YV14" s="10"/>
      <c r="YW14" s="10"/>
      <c r="YX14" s="10"/>
      <c r="YY14" s="10"/>
      <c r="YZ14" s="10"/>
      <c r="ZA14" s="10"/>
      <c r="ZB14" s="10"/>
      <c r="ZC14" s="10"/>
      <c r="ZD14" s="10"/>
      <c r="ZE14" s="10"/>
      <c r="ZF14" s="10"/>
      <c r="ZG14" s="10"/>
      <c r="ZH14" s="10"/>
      <c r="ZI14" s="10"/>
      <c r="ZJ14" s="10"/>
      <c r="ZK14" s="10"/>
      <c r="ZL14" s="10"/>
      <c r="ZM14" s="10"/>
      <c r="ZN14" s="10"/>
      <c r="ZO14" s="10"/>
      <c r="ZP14" s="10"/>
      <c r="ZQ14" s="10"/>
      <c r="ZR14" s="10"/>
      <c r="ZS14" s="10"/>
      <c r="ZT14" s="10"/>
      <c r="ZU14" s="10"/>
      <c r="ZV14" s="10"/>
      <c r="ZW14" s="10"/>
      <c r="ZX14" s="10"/>
      <c r="ZY14" s="10"/>
      <c r="ZZ14" s="10"/>
      <c r="AAA14" s="10"/>
      <c r="AAB14" s="10"/>
      <c r="AAC14" s="10"/>
      <c r="AAD14" s="10"/>
      <c r="AAE14" s="10"/>
      <c r="AAF14" s="10"/>
      <c r="AAG14" s="10"/>
      <c r="AAH14" s="10"/>
      <c r="AAI14" s="10"/>
      <c r="AAJ14" s="10"/>
      <c r="AAK14" s="10"/>
      <c r="AAL14" s="10"/>
      <c r="AAM14" s="10"/>
      <c r="AAN14" s="10"/>
      <c r="AAO14" s="10"/>
      <c r="AAP14" s="10"/>
      <c r="AAQ14" s="10"/>
      <c r="AAR14" s="10"/>
      <c r="AAS14" s="10"/>
      <c r="AAT14" s="10"/>
      <c r="AAU14" s="10"/>
      <c r="AAV14" s="10"/>
      <c r="AAW14" s="10"/>
      <c r="AAX14" s="10"/>
      <c r="AAY14" s="10"/>
      <c r="AAZ14" s="10"/>
      <c r="ABA14" s="10"/>
      <c r="ABB14" s="10"/>
      <c r="ABC14" s="10"/>
      <c r="ABD14" s="10"/>
      <c r="ABE14" s="10"/>
      <c r="ABF14" s="10"/>
      <c r="ABG14" s="10"/>
      <c r="ABH14" s="10"/>
      <c r="ABI14" s="10"/>
      <c r="ABJ14" s="10"/>
      <c r="ABK14" s="10"/>
      <c r="ABL14" s="10"/>
      <c r="ABM14" s="10"/>
      <c r="ABN14" s="10"/>
      <c r="ABO14" s="10"/>
      <c r="ABP14" s="10"/>
      <c r="ABQ14" s="10"/>
      <c r="ABR14" s="10"/>
      <c r="ABS14" s="10"/>
      <c r="ABT14" s="10"/>
      <c r="ABU14" s="10"/>
      <c r="ABV14" s="10"/>
      <c r="ABW14" s="10"/>
      <c r="ABX14" s="10"/>
      <c r="ABY14" s="10"/>
      <c r="ABZ14" s="10"/>
      <c r="ACA14" s="10"/>
      <c r="ACB14" s="10"/>
      <c r="ACC14" s="10"/>
      <c r="ACD14" s="10"/>
      <c r="ACE14" s="10"/>
      <c r="ACF14" s="10"/>
      <c r="ACG14" s="10"/>
      <c r="ACH14" s="10"/>
      <c r="ACI14" s="10"/>
      <c r="ACJ14" s="10"/>
      <c r="ACK14" s="10"/>
      <c r="ACL14" s="10"/>
      <c r="ACM14" s="10"/>
      <c r="ACN14" s="10"/>
      <c r="ACO14" s="10"/>
      <c r="ACP14" s="10"/>
      <c r="ACQ14" s="10"/>
      <c r="ACR14" s="10"/>
      <c r="ACS14" s="10"/>
      <c r="ACT14" s="10"/>
      <c r="ACU14" s="10"/>
      <c r="ACV14" s="10"/>
      <c r="ACW14" s="10"/>
      <c r="ACX14" s="10"/>
      <c r="ACY14" s="10"/>
      <c r="ACZ14" s="10"/>
      <c r="ADA14" s="10"/>
      <c r="ADB14" s="10"/>
      <c r="ADC14" s="10"/>
      <c r="ADD14" s="10"/>
      <c r="ADE14" s="10"/>
      <c r="ADF14" s="10"/>
      <c r="ADG14" s="10"/>
      <c r="ADH14" s="10"/>
      <c r="ADI14" s="10"/>
      <c r="ADJ14" s="10"/>
      <c r="ADK14" s="10"/>
      <c r="ADL14" s="10"/>
      <c r="ADM14" s="10"/>
      <c r="ADN14" s="10"/>
      <c r="ADO14" s="10"/>
      <c r="ADP14" s="10"/>
      <c r="ADQ14" s="10"/>
      <c r="ADR14" s="10"/>
      <c r="ADS14" s="10"/>
      <c r="ADT14" s="10"/>
      <c r="ADU14" s="10"/>
      <c r="ADV14" s="10"/>
      <c r="ADW14" s="10"/>
      <c r="ADX14" s="10"/>
      <c r="ADY14" s="10"/>
      <c r="ADZ14" s="10"/>
      <c r="AEA14" s="10"/>
      <c r="AEB14" s="10"/>
      <c r="AEC14" s="10"/>
      <c r="AED14" s="10"/>
      <c r="AEE14" s="10"/>
      <c r="AEF14" s="10"/>
      <c r="AEG14" s="10"/>
      <c r="AEH14" s="10"/>
      <c r="AEI14" s="10"/>
      <c r="AEJ14" s="10"/>
      <c r="AEK14" s="10"/>
      <c r="AEL14" s="10"/>
      <c r="AEM14" s="10"/>
      <c r="AEN14" s="10"/>
      <c r="AEO14" s="10"/>
      <c r="AEP14" s="10"/>
      <c r="AEQ14" s="10"/>
      <c r="AER14" s="10"/>
      <c r="AES14" s="10"/>
      <c r="AET14" s="10"/>
      <c r="AEU14" s="10"/>
      <c r="AEV14" s="10"/>
      <c r="AEW14" s="10"/>
      <c r="AEX14" s="10"/>
      <c r="AEY14" s="10"/>
      <c r="AEZ14" s="10"/>
      <c r="AFA14" s="10"/>
      <c r="AFB14" s="10"/>
      <c r="AFC14" s="10"/>
      <c r="AFD14" s="10"/>
      <c r="AFE14" s="10"/>
      <c r="AFF14" s="10"/>
      <c r="AFG14" s="10"/>
      <c r="AFH14" s="10"/>
      <c r="AFI14" s="10"/>
      <c r="AFJ14" s="10"/>
      <c r="AFK14" s="10"/>
      <c r="AFL14" s="10"/>
      <c r="AFM14" s="10"/>
      <c r="AFN14" s="10"/>
      <c r="AFO14" s="10"/>
      <c r="AFP14" s="10"/>
      <c r="AFQ14" s="10"/>
      <c r="AFR14" s="10"/>
      <c r="AFS14" s="10"/>
      <c r="AFT14" s="10"/>
      <c r="AFU14" s="10"/>
      <c r="AFV14" s="10"/>
      <c r="AFW14" s="10"/>
      <c r="AFX14" s="10"/>
      <c r="AFY14" s="10"/>
      <c r="AFZ14" s="10"/>
      <c r="AGA14" s="10"/>
      <c r="AGB14" s="10"/>
      <c r="AGC14" s="10"/>
      <c r="AGD14" s="10"/>
      <c r="AGE14" s="10"/>
      <c r="AGF14" s="10"/>
      <c r="AGG14" s="10"/>
      <c r="AGH14" s="10"/>
      <c r="AGI14" s="10"/>
      <c r="AGJ14" s="10"/>
      <c r="AGK14" s="10"/>
      <c r="AGL14" s="10"/>
      <c r="AGM14" s="10"/>
      <c r="AGN14" s="10"/>
      <c r="AGO14" s="10"/>
      <c r="AGP14" s="10"/>
      <c r="AGQ14" s="10"/>
      <c r="AGR14" s="10"/>
      <c r="AGS14" s="10"/>
      <c r="AGT14" s="10"/>
      <c r="AGU14" s="10"/>
      <c r="AGV14" s="10"/>
      <c r="AGW14" s="10"/>
      <c r="AGX14" s="10"/>
      <c r="AGY14" s="10"/>
    </row>
    <row r="15" spans="1:883" hidden="1" x14ac:dyDescent="0.3">
      <c r="A15" s="19" t="s">
        <v>8</v>
      </c>
      <c r="B15" s="19" t="s">
        <v>7</v>
      </c>
      <c r="C15" s="26">
        <v>4.3934025974025986E-2</v>
      </c>
      <c r="D15" s="26">
        <f>C15</f>
        <v>4.3934025974025986E-2</v>
      </c>
    </row>
    <row r="16" spans="1:883" s="18" customFormat="1" ht="15.6" x14ac:dyDescent="0.3">
      <c r="A16" s="17" t="s">
        <v>45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  <c r="JE16" s="10"/>
      <c r="JF16" s="10"/>
      <c r="JG16" s="10"/>
      <c r="JH16" s="10"/>
      <c r="JI16" s="10"/>
      <c r="JJ16" s="10"/>
      <c r="JK16" s="10"/>
      <c r="JL16" s="10"/>
      <c r="JM16" s="10"/>
      <c r="JN16" s="10"/>
      <c r="JO16" s="10"/>
      <c r="JP16" s="10"/>
      <c r="JQ16" s="10"/>
      <c r="JR16" s="10"/>
      <c r="JS16" s="10"/>
      <c r="JT16" s="10"/>
      <c r="JU16" s="10"/>
      <c r="JV16" s="10"/>
      <c r="JW16" s="10"/>
      <c r="JX16" s="10"/>
      <c r="JY16" s="10"/>
      <c r="JZ16" s="10"/>
      <c r="KA16" s="10"/>
      <c r="KB16" s="10"/>
      <c r="KC16" s="10"/>
      <c r="KD16" s="10"/>
      <c r="KE16" s="10"/>
      <c r="KF16" s="10"/>
      <c r="KG16" s="10"/>
      <c r="KH16" s="10"/>
      <c r="KI16" s="10"/>
      <c r="KJ16" s="10"/>
      <c r="KK16" s="10"/>
      <c r="KL16" s="10"/>
      <c r="KM16" s="10"/>
      <c r="KN16" s="10"/>
      <c r="KO16" s="10"/>
      <c r="KP16" s="10"/>
      <c r="KQ16" s="10"/>
      <c r="KR16" s="10"/>
      <c r="KS16" s="10"/>
      <c r="KT16" s="10"/>
      <c r="KU16" s="10"/>
      <c r="KV16" s="10"/>
      <c r="KW16" s="10"/>
      <c r="KX16" s="10"/>
      <c r="KY16" s="10"/>
      <c r="KZ16" s="10"/>
      <c r="LA16" s="10"/>
      <c r="LB16" s="10"/>
      <c r="LC16" s="10"/>
      <c r="LD16" s="10"/>
      <c r="LE16" s="10"/>
      <c r="LF16" s="10"/>
      <c r="LG16" s="10"/>
      <c r="LH16" s="10"/>
      <c r="LI16" s="10"/>
      <c r="LJ16" s="10"/>
      <c r="LK16" s="10"/>
      <c r="LL16" s="10"/>
      <c r="LM16" s="10"/>
      <c r="LN16" s="10"/>
      <c r="LO16" s="10"/>
      <c r="LP16" s="10"/>
      <c r="LQ16" s="10"/>
      <c r="LR16" s="10"/>
      <c r="LS16" s="10"/>
      <c r="LT16" s="10"/>
      <c r="LU16" s="10"/>
      <c r="LV16" s="10"/>
      <c r="LW16" s="10"/>
      <c r="LX16" s="10"/>
      <c r="LY16" s="10"/>
      <c r="LZ16" s="10"/>
      <c r="MA16" s="10"/>
      <c r="MB16" s="10"/>
      <c r="MC16" s="10"/>
      <c r="MD16" s="10"/>
      <c r="ME16" s="10"/>
      <c r="MF16" s="10"/>
      <c r="MG16" s="10"/>
      <c r="MH16" s="10"/>
      <c r="MI16" s="10"/>
      <c r="MJ16" s="10"/>
      <c r="MK16" s="10"/>
      <c r="ML16" s="10"/>
      <c r="MM16" s="10"/>
      <c r="MN16" s="10"/>
      <c r="MO16" s="10"/>
      <c r="MP16" s="10"/>
      <c r="MQ16" s="10"/>
      <c r="MR16" s="10"/>
      <c r="MS16" s="10"/>
      <c r="MT16" s="10"/>
      <c r="MU16" s="10"/>
      <c r="MV16" s="10"/>
      <c r="MW16" s="10"/>
      <c r="MX16" s="10"/>
      <c r="MY16" s="10"/>
      <c r="MZ16" s="10"/>
      <c r="NA16" s="10"/>
      <c r="NB16" s="10"/>
      <c r="NC16" s="10"/>
      <c r="ND16" s="10"/>
      <c r="NE16" s="10"/>
      <c r="NF16" s="10"/>
      <c r="NG16" s="10"/>
      <c r="NH16" s="10"/>
      <c r="NI16" s="10"/>
      <c r="NJ16" s="10"/>
      <c r="NK16" s="10"/>
      <c r="NL16" s="10"/>
      <c r="NM16" s="10"/>
      <c r="NN16" s="10"/>
      <c r="NO16" s="10"/>
      <c r="NP16" s="10"/>
      <c r="NQ16" s="10"/>
      <c r="NR16" s="10"/>
      <c r="NS16" s="10"/>
      <c r="NT16" s="10"/>
      <c r="NU16" s="10"/>
      <c r="NV16" s="10"/>
      <c r="NW16" s="10"/>
      <c r="NX16" s="10"/>
      <c r="NY16" s="10"/>
      <c r="NZ16" s="10"/>
      <c r="OA16" s="10"/>
      <c r="OB16" s="10"/>
      <c r="OC16" s="10"/>
      <c r="OD16" s="10"/>
      <c r="OE16" s="10"/>
      <c r="OF16" s="10"/>
      <c r="OG16" s="10"/>
      <c r="OH16" s="10"/>
      <c r="OI16" s="10"/>
      <c r="OJ16" s="10"/>
      <c r="OK16" s="10"/>
      <c r="OL16" s="10"/>
      <c r="OM16" s="10"/>
      <c r="ON16" s="10"/>
      <c r="OO16" s="10"/>
      <c r="OP16" s="10"/>
      <c r="OQ16" s="10"/>
      <c r="OR16" s="10"/>
      <c r="OS16" s="10"/>
      <c r="OT16" s="10"/>
      <c r="OU16" s="10"/>
      <c r="OV16" s="10"/>
      <c r="OW16" s="10"/>
      <c r="OX16" s="10"/>
      <c r="OY16" s="10"/>
      <c r="OZ16" s="10"/>
      <c r="PA16" s="10"/>
      <c r="PB16" s="10"/>
      <c r="PC16" s="10"/>
      <c r="PD16" s="10"/>
      <c r="PE16" s="10"/>
      <c r="PF16" s="10"/>
      <c r="PG16" s="10"/>
      <c r="PH16" s="10"/>
      <c r="PI16" s="10"/>
      <c r="PJ16" s="10"/>
      <c r="PK16" s="10"/>
      <c r="PL16" s="10"/>
      <c r="PM16" s="10"/>
      <c r="PN16" s="10"/>
      <c r="PO16" s="10"/>
      <c r="PP16" s="10"/>
      <c r="PQ16" s="10"/>
      <c r="PR16" s="10"/>
      <c r="PS16" s="10"/>
      <c r="PT16" s="10"/>
      <c r="PU16" s="10"/>
      <c r="PV16" s="10"/>
      <c r="PW16" s="10"/>
      <c r="PX16" s="10"/>
      <c r="PY16" s="10"/>
      <c r="PZ16" s="10"/>
      <c r="QA16" s="10"/>
      <c r="QB16" s="10"/>
      <c r="QC16" s="10"/>
      <c r="QD16" s="10"/>
      <c r="QE16" s="10"/>
      <c r="QF16" s="10"/>
      <c r="QG16" s="10"/>
      <c r="QH16" s="10"/>
      <c r="QI16" s="10"/>
      <c r="QJ16" s="10"/>
      <c r="QK16" s="10"/>
      <c r="QL16" s="10"/>
      <c r="QM16" s="10"/>
      <c r="QN16" s="10"/>
      <c r="QO16" s="10"/>
      <c r="QP16" s="10"/>
      <c r="QQ16" s="10"/>
      <c r="QR16" s="10"/>
      <c r="QS16" s="10"/>
      <c r="QT16" s="10"/>
      <c r="QU16" s="10"/>
      <c r="QV16" s="10"/>
      <c r="QW16" s="10"/>
      <c r="QX16" s="10"/>
      <c r="QY16" s="10"/>
      <c r="QZ16" s="10"/>
      <c r="RA16" s="10"/>
      <c r="RB16" s="10"/>
      <c r="RC16" s="10"/>
      <c r="RD16" s="10"/>
      <c r="RE16" s="10"/>
      <c r="RF16" s="10"/>
      <c r="RG16" s="10"/>
      <c r="RH16" s="10"/>
      <c r="RI16" s="10"/>
      <c r="RJ16" s="10"/>
      <c r="RK16" s="10"/>
      <c r="RL16" s="10"/>
      <c r="RM16" s="10"/>
      <c r="RN16" s="10"/>
      <c r="RO16" s="10"/>
      <c r="RP16" s="10"/>
      <c r="RQ16" s="10"/>
      <c r="RR16" s="10"/>
      <c r="RS16" s="10"/>
      <c r="RT16" s="10"/>
      <c r="RU16" s="10"/>
      <c r="RV16" s="10"/>
      <c r="RW16" s="10"/>
      <c r="RX16" s="10"/>
      <c r="RY16" s="10"/>
      <c r="RZ16" s="10"/>
      <c r="SA16" s="10"/>
      <c r="SB16" s="10"/>
      <c r="SC16" s="10"/>
      <c r="SD16" s="10"/>
      <c r="SE16" s="10"/>
      <c r="SF16" s="10"/>
      <c r="SG16" s="10"/>
      <c r="SH16" s="10"/>
      <c r="SI16" s="10"/>
      <c r="SJ16" s="10"/>
      <c r="SK16" s="10"/>
      <c r="SL16" s="10"/>
      <c r="SM16" s="10"/>
      <c r="SN16" s="10"/>
      <c r="SO16" s="10"/>
      <c r="SP16" s="10"/>
      <c r="SQ16" s="10"/>
      <c r="SR16" s="10"/>
      <c r="SS16" s="10"/>
      <c r="ST16" s="10"/>
      <c r="SU16" s="10"/>
      <c r="SV16" s="10"/>
      <c r="SW16" s="10"/>
      <c r="SX16" s="10"/>
      <c r="SY16" s="10"/>
      <c r="SZ16" s="10"/>
      <c r="TA16" s="10"/>
      <c r="TB16" s="10"/>
      <c r="TC16" s="10"/>
      <c r="TD16" s="10"/>
      <c r="TE16" s="10"/>
      <c r="TF16" s="10"/>
      <c r="TG16" s="10"/>
      <c r="TH16" s="10"/>
      <c r="TI16" s="10"/>
      <c r="TJ16" s="10"/>
      <c r="TK16" s="10"/>
      <c r="TL16" s="10"/>
      <c r="TM16" s="10"/>
      <c r="TN16" s="10"/>
      <c r="TO16" s="10"/>
      <c r="TP16" s="10"/>
      <c r="TQ16" s="10"/>
      <c r="TR16" s="10"/>
      <c r="TS16" s="10"/>
      <c r="TT16" s="10"/>
      <c r="TU16" s="10"/>
      <c r="TV16" s="10"/>
      <c r="TW16" s="10"/>
      <c r="TX16" s="10"/>
      <c r="TY16" s="10"/>
      <c r="TZ16" s="10"/>
      <c r="UA16" s="10"/>
      <c r="UB16" s="10"/>
      <c r="UC16" s="10"/>
      <c r="UD16" s="10"/>
      <c r="UE16" s="10"/>
      <c r="UF16" s="10"/>
      <c r="UG16" s="10"/>
      <c r="UH16" s="10"/>
      <c r="UI16" s="10"/>
      <c r="UJ16" s="10"/>
      <c r="UK16" s="10"/>
      <c r="UL16" s="10"/>
      <c r="UM16" s="10"/>
      <c r="UN16" s="10"/>
      <c r="UO16" s="10"/>
      <c r="UP16" s="10"/>
      <c r="UQ16" s="10"/>
      <c r="UR16" s="10"/>
      <c r="US16" s="10"/>
      <c r="UT16" s="10"/>
      <c r="UU16" s="10"/>
      <c r="UV16" s="10"/>
      <c r="UW16" s="10"/>
      <c r="UX16" s="10"/>
      <c r="UY16" s="10"/>
      <c r="UZ16" s="10"/>
      <c r="VA16" s="10"/>
      <c r="VB16" s="10"/>
      <c r="VC16" s="10"/>
      <c r="VD16" s="10"/>
      <c r="VE16" s="10"/>
      <c r="VF16" s="10"/>
      <c r="VG16" s="10"/>
      <c r="VH16" s="10"/>
      <c r="VI16" s="10"/>
      <c r="VJ16" s="10"/>
      <c r="VK16" s="10"/>
      <c r="VL16" s="10"/>
      <c r="VM16" s="10"/>
      <c r="VN16" s="10"/>
      <c r="VO16" s="10"/>
      <c r="VP16" s="10"/>
      <c r="VQ16" s="10"/>
      <c r="VR16" s="10"/>
      <c r="VS16" s="10"/>
      <c r="VT16" s="10"/>
      <c r="VU16" s="10"/>
      <c r="VV16" s="10"/>
      <c r="VW16" s="10"/>
      <c r="VX16" s="10"/>
      <c r="VY16" s="10"/>
      <c r="VZ16" s="10"/>
      <c r="WA16" s="10"/>
      <c r="WB16" s="10"/>
      <c r="WC16" s="10"/>
      <c r="WD16" s="10"/>
      <c r="WE16" s="10"/>
      <c r="WF16" s="10"/>
      <c r="WG16" s="10"/>
      <c r="WH16" s="10"/>
      <c r="WI16" s="10"/>
      <c r="WJ16" s="10"/>
      <c r="WK16" s="10"/>
      <c r="WL16" s="10"/>
      <c r="WM16" s="10"/>
      <c r="WN16" s="10"/>
      <c r="WO16" s="10"/>
      <c r="WP16" s="10"/>
      <c r="WQ16" s="10"/>
      <c r="WR16" s="10"/>
      <c r="WS16" s="10"/>
      <c r="WT16" s="10"/>
      <c r="WU16" s="10"/>
      <c r="WV16" s="10"/>
      <c r="WW16" s="10"/>
      <c r="WX16" s="10"/>
      <c r="WY16" s="10"/>
      <c r="WZ16" s="10"/>
      <c r="XA16" s="10"/>
      <c r="XB16" s="10"/>
      <c r="XC16" s="10"/>
      <c r="XD16" s="10"/>
      <c r="XE16" s="10"/>
      <c r="XF16" s="10"/>
      <c r="XG16" s="10"/>
      <c r="XH16" s="10"/>
      <c r="XI16" s="10"/>
      <c r="XJ16" s="10"/>
      <c r="XK16" s="10"/>
      <c r="XL16" s="10"/>
      <c r="XM16" s="10"/>
      <c r="XN16" s="10"/>
      <c r="XO16" s="10"/>
      <c r="XP16" s="10"/>
      <c r="XQ16" s="10"/>
      <c r="XR16" s="10"/>
      <c r="XS16" s="10"/>
      <c r="XT16" s="10"/>
      <c r="XU16" s="10"/>
      <c r="XV16" s="10"/>
      <c r="XW16" s="10"/>
      <c r="XX16" s="10"/>
      <c r="XY16" s="10"/>
      <c r="XZ16" s="10"/>
      <c r="YA16" s="10"/>
      <c r="YB16" s="10"/>
      <c r="YC16" s="10"/>
      <c r="YD16" s="10"/>
      <c r="YE16" s="10"/>
      <c r="YF16" s="10"/>
      <c r="YG16" s="10"/>
      <c r="YH16" s="10"/>
      <c r="YI16" s="10"/>
      <c r="YJ16" s="10"/>
      <c r="YK16" s="10"/>
      <c r="YL16" s="10"/>
      <c r="YM16" s="10"/>
      <c r="YN16" s="10"/>
      <c r="YO16" s="10"/>
      <c r="YP16" s="10"/>
      <c r="YQ16" s="10"/>
      <c r="YR16" s="10"/>
      <c r="YS16" s="10"/>
      <c r="YT16" s="10"/>
      <c r="YU16" s="10"/>
      <c r="YV16" s="10"/>
      <c r="YW16" s="10"/>
      <c r="YX16" s="10"/>
      <c r="YY16" s="10"/>
      <c r="YZ16" s="10"/>
      <c r="ZA16" s="10"/>
      <c r="ZB16" s="10"/>
      <c r="ZC16" s="10"/>
      <c r="ZD16" s="10"/>
      <c r="ZE16" s="10"/>
      <c r="ZF16" s="10"/>
      <c r="ZG16" s="10"/>
      <c r="ZH16" s="10"/>
      <c r="ZI16" s="10"/>
      <c r="ZJ16" s="10"/>
      <c r="ZK16" s="10"/>
      <c r="ZL16" s="10"/>
      <c r="ZM16" s="10"/>
      <c r="ZN16" s="10"/>
      <c r="ZO16" s="10"/>
      <c r="ZP16" s="10"/>
      <c r="ZQ16" s="10"/>
      <c r="ZR16" s="10"/>
      <c r="ZS16" s="10"/>
      <c r="ZT16" s="10"/>
      <c r="ZU16" s="10"/>
      <c r="ZV16" s="10"/>
      <c r="ZW16" s="10"/>
      <c r="ZX16" s="10"/>
      <c r="ZY16" s="10"/>
      <c r="ZZ16" s="10"/>
      <c r="AAA16" s="10"/>
      <c r="AAB16" s="10"/>
      <c r="AAC16" s="10"/>
      <c r="AAD16" s="10"/>
      <c r="AAE16" s="10"/>
      <c r="AAF16" s="10"/>
      <c r="AAG16" s="10"/>
      <c r="AAH16" s="10"/>
      <c r="AAI16" s="10"/>
      <c r="AAJ16" s="10"/>
      <c r="AAK16" s="10"/>
      <c r="AAL16" s="10"/>
      <c r="AAM16" s="10"/>
      <c r="AAN16" s="10"/>
      <c r="AAO16" s="10"/>
      <c r="AAP16" s="10"/>
      <c r="AAQ16" s="10"/>
      <c r="AAR16" s="10"/>
      <c r="AAS16" s="10"/>
      <c r="AAT16" s="10"/>
      <c r="AAU16" s="10"/>
      <c r="AAV16" s="10"/>
      <c r="AAW16" s="10"/>
      <c r="AAX16" s="10"/>
      <c r="AAY16" s="10"/>
      <c r="AAZ16" s="10"/>
      <c r="ABA16" s="10"/>
      <c r="ABB16" s="10"/>
      <c r="ABC16" s="10"/>
      <c r="ABD16" s="10"/>
      <c r="ABE16" s="10"/>
      <c r="ABF16" s="10"/>
      <c r="ABG16" s="10"/>
      <c r="ABH16" s="10"/>
      <c r="ABI16" s="10"/>
      <c r="ABJ16" s="10"/>
      <c r="ABK16" s="10"/>
      <c r="ABL16" s="10"/>
      <c r="ABM16" s="10"/>
      <c r="ABN16" s="10"/>
      <c r="ABO16" s="10"/>
      <c r="ABP16" s="10"/>
      <c r="ABQ16" s="10"/>
      <c r="ABR16" s="10"/>
      <c r="ABS16" s="10"/>
      <c r="ABT16" s="10"/>
      <c r="ABU16" s="10"/>
      <c r="ABV16" s="10"/>
      <c r="ABW16" s="10"/>
      <c r="ABX16" s="10"/>
      <c r="ABY16" s="10"/>
      <c r="ABZ16" s="10"/>
      <c r="ACA16" s="10"/>
      <c r="ACB16" s="10"/>
      <c r="ACC16" s="10"/>
      <c r="ACD16" s="10"/>
      <c r="ACE16" s="10"/>
      <c r="ACF16" s="10"/>
      <c r="ACG16" s="10"/>
      <c r="ACH16" s="10"/>
      <c r="ACI16" s="10"/>
      <c r="ACJ16" s="10"/>
      <c r="ACK16" s="10"/>
      <c r="ACL16" s="10"/>
      <c r="ACM16" s="10"/>
      <c r="ACN16" s="10"/>
      <c r="ACO16" s="10"/>
      <c r="ACP16" s="10"/>
      <c r="ACQ16" s="10"/>
      <c r="ACR16" s="10"/>
      <c r="ACS16" s="10"/>
      <c r="ACT16" s="10"/>
      <c r="ACU16" s="10"/>
      <c r="ACV16" s="10"/>
      <c r="ACW16" s="10"/>
      <c r="ACX16" s="10"/>
      <c r="ACY16" s="10"/>
      <c r="ACZ16" s="10"/>
      <c r="ADA16" s="10"/>
      <c r="ADB16" s="10"/>
      <c r="ADC16" s="10"/>
      <c r="ADD16" s="10"/>
      <c r="ADE16" s="10"/>
      <c r="ADF16" s="10"/>
      <c r="ADG16" s="10"/>
      <c r="ADH16" s="10"/>
      <c r="ADI16" s="10"/>
      <c r="ADJ16" s="10"/>
      <c r="ADK16" s="10"/>
      <c r="ADL16" s="10"/>
      <c r="ADM16" s="10"/>
      <c r="ADN16" s="10"/>
      <c r="ADO16" s="10"/>
      <c r="ADP16" s="10"/>
      <c r="ADQ16" s="10"/>
      <c r="ADR16" s="10"/>
      <c r="ADS16" s="10"/>
      <c r="ADT16" s="10"/>
      <c r="ADU16" s="10"/>
      <c r="ADV16" s="10"/>
      <c r="ADW16" s="10"/>
      <c r="ADX16" s="10"/>
      <c r="ADY16" s="10"/>
      <c r="ADZ16" s="10"/>
      <c r="AEA16" s="10"/>
      <c r="AEB16" s="10"/>
      <c r="AEC16" s="10"/>
      <c r="AED16" s="10"/>
      <c r="AEE16" s="10"/>
      <c r="AEF16" s="10"/>
      <c r="AEG16" s="10"/>
      <c r="AEH16" s="10"/>
      <c r="AEI16" s="10"/>
      <c r="AEJ16" s="10"/>
      <c r="AEK16" s="10"/>
      <c r="AEL16" s="10"/>
      <c r="AEM16" s="10"/>
      <c r="AEN16" s="10"/>
      <c r="AEO16" s="10"/>
      <c r="AEP16" s="10"/>
      <c r="AEQ16" s="10"/>
      <c r="AER16" s="10"/>
      <c r="AES16" s="10"/>
      <c r="AET16" s="10"/>
      <c r="AEU16" s="10"/>
      <c r="AEV16" s="10"/>
      <c r="AEW16" s="10"/>
      <c r="AEX16" s="10"/>
      <c r="AEY16" s="10"/>
      <c r="AEZ16" s="10"/>
      <c r="AFA16" s="10"/>
      <c r="AFB16" s="10"/>
      <c r="AFC16" s="10"/>
      <c r="AFD16" s="10"/>
      <c r="AFE16" s="10"/>
      <c r="AFF16" s="10"/>
      <c r="AFG16" s="10"/>
      <c r="AFH16" s="10"/>
      <c r="AFI16" s="10"/>
      <c r="AFJ16" s="10"/>
      <c r="AFK16" s="10"/>
      <c r="AFL16" s="10"/>
      <c r="AFM16" s="10"/>
      <c r="AFN16" s="10"/>
      <c r="AFO16" s="10"/>
      <c r="AFP16" s="10"/>
      <c r="AFQ16" s="10"/>
      <c r="AFR16" s="10"/>
      <c r="AFS16" s="10"/>
      <c r="AFT16" s="10"/>
      <c r="AFU16" s="10"/>
      <c r="AFV16" s="10"/>
      <c r="AFW16" s="10"/>
      <c r="AFX16" s="10"/>
      <c r="AFY16" s="10"/>
      <c r="AFZ16" s="10"/>
      <c r="AGA16" s="10"/>
      <c r="AGB16" s="10"/>
      <c r="AGC16" s="10"/>
      <c r="AGD16" s="10"/>
      <c r="AGE16" s="10"/>
      <c r="AGF16" s="10"/>
      <c r="AGG16" s="10"/>
      <c r="AGH16" s="10"/>
      <c r="AGI16" s="10"/>
      <c r="AGJ16" s="10"/>
      <c r="AGK16" s="10"/>
      <c r="AGL16" s="10"/>
      <c r="AGM16" s="10"/>
      <c r="AGN16" s="10"/>
      <c r="AGO16" s="10"/>
      <c r="AGP16" s="10"/>
      <c r="AGQ16" s="10"/>
      <c r="AGR16" s="10"/>
      <c r="AGS16" s="10"/>
      <c r="AGT16" s="10"/>
      <c r="AGU16" s="10"/>
      <c r="AGV16" s="10"/>
      <c r="AGW16" s="10"/>
      <c r="AGX16" s="10"/>
      <c r="AGY16" s="10"/>
    </row>
    <row r="17" spans="1:883" s="29" customFormat="1" hidden="1" x14ac:dyDescent="0.3">
      <c r="A17" s="27" t="s">
        <v>47</v>
      </c>
      <c r="B17" s="19" t="s">
        <v>24</v>
      </c>
      <c r="C17" s="28">
        <f>C67/C112</f>
        <v>2.3399999999999994</v>
      </c>
      <c r="D17" s="28">
        <f>D67/D112</f>
        <v>1.4328744888813343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  <c r="JN17" s="10"/>
      <c r="JO17" s="10"/>
      <c r="JP17" s="10"/>
      <c r="JQ17" s="10"/>
      <c r="JR17" s="10"/>
      <c r="JS17" s="10"/>
      <c r="JT17" s="10"/>
      <c r="JU17" s="10"/>
      <c r="JV17" s="10"/>
      <c r="JW17" s="10"/>
      <c r="JX17" s="10"/>
      <c r="JY17" s="10"/>
      <c r="JZ17" s="10"/>
      <c r="KA17" s="10"/>
      <c r="KB17" s="10"/>
      <c r="KC17" s="10"/>
      <c r="KD17" s="10"/>
      <c r="KE17" s="10"/>
      <c r="KF17" s="10"/>
      <c r="KG17" s="10"/>
      <c r="KH17" s="10"/>
      <c r="KI17" s="10"/>
      <c r="KJ17" s="10"/>
      <c r="KK17" s="10"/>
      <c r="KL17" s="10"/>
      <c r="KM17" s="10"/>
      <c r="KN17" s="10"/>
      <c r="KO17" s="10"/>
      <c r="KP17" s="10"/>
      <c r="KQ17" s="10"/>
      <c r="KR17" s="10"/>
      <c r="KS17" s="10"/>
      <c r="KT17" s="10"/>
      <c r="KU17" s="10"/>
      <c r="KV17" s="10"/>
      <c r="KW17" s="10"/>
      <c r="KX17" s="10"/>
      <c r="KY17" s="10"/>
      <c r="KZ17" s="10"/>
      <c r="LA17" s="10"/>
      <c r="LB17" s="10"/>
      <c r="LC17" s="10"/>
      <c r="LD17" s="10"/>
      <c r="LE17" s="10"/>
      <c r="LF17" s="10"/>
      <c r="LG17" s="10"/>
      <c r="LH17" s="10"/>
      <c r="LI17" s="10"/>
      <c r="LJ17" s="10"/>
      <c r="LK17" s="10"/>
      <c r="LL17" s="10"/>
      <c r="LM17" s="10"/>
      <c r="LN17" s="10"/>
      <c r="LO17" s="10"/>
      <c r="LP17" s="10"/>
      <c r="LQ17" s="10"/>
      <c r="LR17" s="10"/>
      <c r="LS17" s="10"/>
      <c r="LT17" s="10"/>
      <c r="LU17" s="10"/>
      <c r="LV17" s="10"/>
      <c r="LW17" s="10"/>
      <c r="LX17" s="10"/>
      <c r="LY17" s="10"/>
      <c r="LZ17" s="10"/>
      <c r="MA17" s="10"/>
      <c r="MB17" s="10"/>
      <c r="MC17" s="10"/>
      <c r="MD17" s="10"/>
      <c r="ME17" s="10"/>
      <c r="MF17" s="10"/>
      <c r="MG17" s="10"/>
      <c r="MH17" s="10"/>
      <c r="MI17" s="10"/>
      <c r="MJ17" s="10"/>
      <c r="MK17" s="10"/>
      <c r="ML17" s="10"/>
      <c r="MM17" s="10"/>
      <c r="MN17" s="10"/>
      <c r="MO17" s="10"/>
      <c r="MP17" s="10"/>
      <c r="MQ17" s="10"/>
      <c r="MR17" s="10"/>
      <c r="MS17" s="10"/>
      <c r="MT17" s="10"/>
      <c r="MU17" s="10"/>
      <c r="MV17" s="10"/>
      <c r="MW17" s="10"/>
      <c r="MX17" s="10"/>
      <c r="MY17" s="10"/>
      <c r="MZ17" s="10"/>
      <c r="NA17" s="10"/>
      <c r="NB17" s="10"/>
      <c r="NC17" s="10"/>
      <c r="ND17" s="10"/>
      <c r="NE17" s="10"/>
      <c r="NF17" s="10"/>
      <c r="NG17" s="10"/>
      <c r="NH17" s="10"/>
      <c r="NI17" s="10"/>
      <c r="NJ17" s="10"/>
      <c r="NK17" s="10"/>
      <c r="NL17" s="10"/>
      <c r="NM17" s="10"/>
      <c r="NN17" s="10"/>
      <c r="NO17" s="10"/>
      <c r="NP17" s="10"/>
      <c r="NQ17" s="10"/>
      <c r="NR17" s="10"/>
      <c r="NS17" s="10"/>
      <c r="NT17" s="10"/>
      <c r="NU17" s="10"/>
      <c r="NV17" s="10"/>
      <c r="NW17" s="10"/>
      <c r="NX17" s="10"/>
      <c r="NY17" s="10"/>
      <c r="NZ17" s="10"/>
      <c r="OA17" s="10"/>
      <c r="OB17" s="10"/>
      <c r="OC17" s="10"/>
      <c r="OD17" s="10"/>
      <c r="OE17" s="10"/>
      <c r="OF17" s="10"/>
      <c r="OG17" s="10"/>
      <c r="OH17" s="10"/>
      <c r="OI17" s="10"/>
      <c r="OJ17" s="10"/>
      <c r="OK17" s="10"/>
      <c r="OL17" s="10"/>
      <c r="OM17" s="10"/>
      <c r="ON17" s="10"/>
      <c r="OO17" s="10"/>
      <c r="OP17" s="10"/>
      <c r="OQ17" s="10"/>
      <c r="OR17" s="10"/>
      <c r="OS17" s="10"/>
      <c r="OT17" s="10"/>
      <c r="OU17" s="10"/>
      <c r="OV17" s="10"/>
      <c r="OW17" s="10"/>
      <c r="OX17" s="10"/>
      <c r="OY17" s="10"/>
      <c r="OZ17" s="10"/>
      <c r="PA17" s="10"/>
      <c r="PB17" s="10"/>
      <c r="PC17" s="10"/>
      <c r="PD17" s="10"/>
      <c r="PE17" s="10"/>
      <c r="PF17" s="10"/>
      <c r="PG17" s="10"/>
      <c r="PH17" s="10"/>
      <c r="PI17" s="10"/>
      <c r="PJ17" s="10"/>
      <c r="PK17" s="10"/>
      <c r="PL17" s="10"/>
      <c r="PM17" s="10"/>
      <c r="PN17" s="10"/>
      <c r="PO17" s="10"/>
      <c r="PP17" s="10"/>
      <c r="PQ17" s="10"/>
      <c r="PR17" s="10"/>
      <c r="PS17" s="10"/>
      <c r="PT17" s="10"/>
      <c r="PU17" s="10"/>
      <c r="PV17" s="10"/>
      <c r="PW17" s="10"/>
      <c r="PX17" s="10"/>
      <c r="PY17" s="10"/>
      <c r="PZ17" s="10"/>
      <c r="QA17" s="10"/>
      <c r="QB17" s="10"/>
      <c r="QC17" s="10"/>
      <c r="QD17" s="10"/>
      <c r="QE17" s="10"/>
      <c r="QF17" s="10"/>
      <c r="QG17" s="10"/>
      <c r="QH17" s="10"/>
      <c r="QI17" s="10"/>
      <c r="QJ17" s="10"/>
      <c r="QK17" s="10"/>
      <c r="QL17" s="10"/>
      <c r="QM17" s="10"/>
      <c r="QN17" s="10"/>
      <c r="QO17" s="10"/>
      <c r="QP17" s="10"/>
      <c r="QQ17" s="10"/>
      <c r="QR17" s="10"/>
      <c r="QS17" s="10"/>
      <c r="QT17" s="10"/>
      <c r="QU17" s="10"/>
      <c r="QV17" s="10"/>
      <c r="QW17" s="10"/>
      <c r="QX17" s="10"/>
      <c r="QY17" s="10"/>
      <c r="QZ17" s="10"/>
      <c r="RA17" s="10"/>
      <c r="RB17" s="10"/>
      <c r="RC17" s="10"/>
      <c r="RD17" s="10"/>
      <c r="RE17" s="10"/>
      <c r="RF17" s="10"/>
      <c r="RG17" s="10"/>
      <c r="RH17" s="10"/>
      <c r="RI17" s="10"/>
      <c r="RJ17" s="10"/>
      <c r="RK17" s="10"/>
      <c r="RL17" s="10"/>
      <c r="RM17" s="10"/>
      <c r="RN17" s="10"/>
      <c r="RO17" s="10"/>
      <c r="RP17" s="10"/>
      <c r="RQ17" s="10"/>
      <c r="RR17" s="10"/>
      <c r="RS17" s="10"/>
      <c r="RT17" s="10"/>
      <c r="RU17" s="10"/>
      <c r="RV17" s="10"/>
      <c r="RW17" s="10"/>
      <c r="RX17" s="10"/>
      <c r="RY17" s="10"/>
      <c r="RZ17" s="10"/>
      <c r="SA17" s="10"/>
      <c r="SB17" s="10"/>
      <c r="SC17" s="10"/>
      <c r="SD17" s="10"/>
      <c r="SE17" s="10"/>
      <c r="SF17" s="10"/>
      <c r="SG17" s="10"/>
      <c r="SH17" s="10"/>
      <c r="SI17" s="10"/>
      <c r="SJ17" s="10"/>
      <c r="SK17" s="10"/>
      <c r="SL17" s="10"/>
      <c r="SM17" s="10"/>
      <c r="SN17" s="10"/>
      <c r="SO17" s="10"/>
      <c r="SP17" s="10"/>
      <c r="SQ17" s="10"/>
      <c r="SR17" s="10"/>
      <c r="SS17" s="10"/>
      <c r="ST17" s="10"/>
      <c r="SU17" s="10"/>
      <c r="SV17" s="10"/>
      <c r="SW17" s="10"/>
      <c r="SX17" s="10"/>
      <c r="SY17" s="10"/>
      <c r="SZ17" s="10"/>
      <c r="TA17" s="10"/>
      <c r="TB17" s="10"/>
      <c r="TC17" s="10"/>
      <c r="TD17" s="10"/>
      <c r="TE17" s="10"/>
      <c r="TF17" s="10"/>
      <c r="TG17" s="10"/>
      <c r="TH17" s="10"/>
      <c r="TI17" s="10"/>
      <c r="TJ17" s="10"/>
      <c r="TK17" s="10"/>
      <c r="TL17" s="10"/>
      <c r="TM17" s="10"/>
      <c r="TN17" s="10"/>
      <c r="TO17" s="10"/>
      <c r="TP17" s="10"/>
      <c r="TQ17" s="10"/>
      <c r="TR17" s="10"/>
      <c r="TS17" s="10"/>
      <c r="TT17" s="10"/>
      <c r="TU17" s="10"/>
      <c r="TV17" s="10"/>
      <c r="TW17" s="10"/>
      <c r="TX17" s="10"/>
      <c r="TY17" s="10"/>
      <c r="TZ17" s="10"/>
      <c r="UA17" s="10"/>
      <c r="UB17" s="10"/>
      <c r="UC17" s="10"/>
      <c r="UD17" s="10"/>
      <c r="UE17" s="10"/>
      <c r="UF17" s="10"/>
      <c r="UG17" s="10"/>
      <c r="UH17" s="10"/>
      <c r="UI17" s="10"/>
      <c r="UJ17" s="10"/>
      <c r="UK17" s="10"/>
      <c r="UL17" s="10"/>
      <c r="UM17" s="10"/>
      <c r="UN17" s="10"/>
      <c r="UO17" s="10"/>
      <c r="UP17" s="10"/>
      <c r="UQ17" s="10"/>
      <c r="UR17" s="10"/>
      <c r="US17" s="10"/>
      <c r="UT17" s="10"/>
      <c r="UU17" s="10"/>
      <c r="UV17" s="10"/>
      <c r="UW17" s="10"/>
      <c r="UX17" s="10"/>
      <c r="UY17" s="10"/>
      <c r="UZ17" s="10"/>
      <c r="VA17" s="10"/>
      <c r="VB17" s="10"/>
      <c r="VC17" s="10"/>
      <c r="VD17" s="10"/>
      <c r="VE17" s="10"/>
      <c r="VF17" s="10"/>
      <c r="VG17" s="10"/>
      <c r="VH17" s="10"/>
      <c r="VI17" s="10"/>
      <c r="VJ17" s="10"/>
      <c r="VK17" s="10"/>
      <c r="VL17" s="10"/>
      <c r="VM17" s="10"/>
      <c r="VN17" s="10"/>
      <c r="VO17" s="10"/>
      <c r="VP17" s="10"/>
      <c r="VQ17" s="10"/>
      <c r="VR17" s="10"/>
      <c r="VS17" s="10"/>
      <c r="VT17" s="10"/>
      <c r="VU17" s="10"/>
      <c r="VV17" s="10"/>
      <c r="VW17" s="10"/>
      <c r="VX17" s="10"/>
      <c r="VY17" s="10"/>
      <c r="VZ17" s="10"/>
      <c r="WA17" s="10"/>
      <c r="WB17" s="10"/>
      <c r="WC17" s="10"/>
      <c r="WD17" s="10"/>
      <c r="WE17" s="10"/>
      <c r="WF17" s="10"/>
      <c r="WG17" s="10"/>
      <c r="WH17" s="10"/>
      <c r="WI17" s="10"/>
      <c r="WJ17" s="10"/>
      <c r="WK17" s="10"/>
      <c r="WL17" s="10"/>
      <c r="WM17" s="10"/>
      <c r="WN17" s="10"/>
      <c r="WO17" s="10"/>
      <c r="WP17" s="10"/>
      <c r="WQ17" s="10"/>
      <c r="WR17" s="10"/>
      <c r="WS17" s="10"/>
      <c r="WT17" s="10"/>
      <c r="WU17" s="10"/>
      <c r="WV17" s="10"/>
      <c r="WW17" s="10"/>
      <c r="WX17" s="10"/>
      <c r="WY17" s="10"/>
      <c r="WZ17" s="10"/>
      <c r="XA17" s="10"/>
      <c r="XB17" s="10"/>
      <c r="XC17" s="10"/>
      <c r="XD17" s="10"/>
      <c r="XE17" s="10"/>
      <c r="XF17" s="10"/>
      <c r="XG17" s="10"/>
      <c r="XH17" s="10"/>
      <c r="XI17" s="10"/>
      <c r="XJ17" s="10"/>
      <c r="XK17" s="10"/>
      <c r="XL17" s="10"/>
      <c r="XM17" s="10"/>
      <c r="XN17" s="10"/>
      <c r="XO17" s="10"/>
      <c r="XP17" s="10"/>
      <c r="XQ17" s="10"/>
      <c r="XR17" s="10"/>
      <c r="XS17" s="10"/>
      <c r="XT17" s="10"/>
      <c r="XU17" s="10"/>
      <c r="XV17" s="10"/>
      <c r="XW17" s="10"/>
      <c r="XX17" s="10"/>
      <c r="XY17" s="10"/>
      <c r="XZ17" s="10"/>
      <c r="YA17" s="10"/>
      <c r="YB17" s="10"/>
      <c r="YC17" s="10"/>
      <c r="YD17" s="10"/>
      <c r="YE17" s="10"/>
      <c r="YF17" s="10"/>
      <c r="YG17" s="10"/>
      <c r="YH17" s="10"/>
      <c r="YI17" s="10"/>
      <c r="YJ17" s="10"/>
      <c r="YK17" s="10"/>
      <c r="YL17" s="10"/>
      <c r="YM17" s="10"/>
      <c r="YN17" s="10"/>
      <c r="YO17" s="10"/>
      <c r="YP17" s="10"/>
      <c r="YQ17" s="10"/>
      <c r="YR17" s="10"/>
      <c r="YS17" s="10"/>
      <c r="YT17" s="10"/>
      <c r="YU17" s="10"/>
      <c r="YV17" s="10"/>
      <c r="YW17" s="10"/>
      <c r="YX17" s="10"/>
      <c r="YY17" s="10"/>
      <c r="YZ17" s="10"/>
      <c r="ZA17" s="10"/>
      <c r="ZB17" s="10"/>
      <c r="ZC17" s="10"/>
      <c r="ZD17" s="10"/>
      <c r="ZE17" s="10"/>
      <c r="ZF17" s="10"/>
      <c r="ZG17" s="10"/>
      <c r="ZH17" s="10"/>
      <c r="ZI17" s="10"/>
      <c r="ZJ17" s="10"/>
      <c r="ZK17" s="10"/>
      <c r="ZL17" s="10"/>
      <c r="ZM17" s="10"/>
      <c r="ZN17" s="10"/>
      <c r="ZO17" s="10"/>
      <c r="ZP17" s="10"/>
      <c r="ZQ17" s="10"/>
      <c r="ZR17" s="10"/>
      <c r="ZS17" s="10"/>
      <c r="ZT17" s="10"/>
      <c r="ZU17" s="10"/>
      <c r="ZV17" s="10"/>
      <c r="ZW17" s="10"/>
      <c r="ZX17" s="10"/>
      <c r="ZY17" s="10"/>
      <c r="ZZ17" s="10"/>
      <c r="AAA17" s="10"/>
      <c r="AAB17" s="10"/>
      <c r="AAC17" s="10"/>
      <c r="AAD17" s="10"/>
      <c r="AAE17" s="10"/>
      <c r="AAF17" s="10"/>
      <c r="AAG17" s="10"/>
      <c r="AAH17" s="10"/>
      <c r="AAI17" s="10"/>
      <c r="AAJ17" s="10"/>
      <c r="AAK17" s="10"/>
      <c r="AAL17" s="10"/>
      <c r="AAM17" s="10"/>
      <c r="AAN17" s="10"/>
      <c r="AAO17" s="10"/>
      <c r="AAP17" s="10"/>
      <c r="AAQ17" s="10"/>
      <c r="AAR17" s="10"/>
      <c r="AAS17" s="10"/>
      <c r="AAT17" s="10"/>
      <c r="AAU17" s="10"/>
      <c r="AAV17" s="10"/>
      <c r="AAW17" s="10"/>
      <c r="AAX17" s="10"/>
      <c r="AAY17" s="10"/>
      <c r="AAZ17" s="10"/>
      <c r="ABA17" s="10"/>
      <c r="ABB17" s="10"/>
      <c r="ABC17" s="10"/>
      <c r="ABD17" s="10"/>
      <c r="ABE17" s="10"/>
      <c r="ABF17" s="10"/>
      <c r="ABG17" s="10"/>
      <c r="ABH17" s="10"/>
      <c r="ABI17" s="10"/>
      <c r="ABJ17" s="10"/>
      <c r="ABK17" s="10"/>
      <c r="ABL17" s="10"/>
      <c r="ABM17" s="10"/>
      <c r="ABN17" s="10"/>
      <c r="ABO17" s="10"/>
      <c r="ABP17" s="10"/>
      <c r="ABQ17" s="10"/>
      <c r="ABR17" s="10"/>
      <c r="ABS17" s="10"/>
      <c r="ABT17" s="10"/>
      <c r="ABU17" s="10"/>
      <c r="ABV17" s="10"/>
      <c r="ABW17" s="10"/>
      <c r="ABX17" s="10"/>
      <c r="ABY17" s="10"/>
      <c r="ABZ17" s="10"/>
      <c r="ACA17" s="10"/>
      <c r="ACB17" s="10"/>
      <c r="ACC17" s="10"/>
      <c r="ACD17" s="10"/>
      <c r="ACE17" s="10"/>
      <c r="ACF17" s="10"/>
      <c r="ACG17" s="10"/>
      <c r="ACH17" s="10"/>
      <c r="ACI17" s="10"/>
      <c r="ACJ17" s="10"/>
      <c r="ACK17" s="10"/>
      <c r="ACL17" s="10"/>
      <c r="ACM17" s="10"/>
      <c r="ACN17" s="10"/>
      <c r="ACO17" s="10"/>
      <c r="ACP17" s="10"/>
      <c r="ACQ17" s="10"/>
      <c r="ACR17" s="10"/>
      <c r="ACS17" s="10"/>
      <c r="ACT17" s="10"/>
      <c r="ACU17" s="10"/>
      <c r="ACV17" s="10"/>
      <c r="ACW17" s="10"/>
      <c r="ACX17" s="10"/>
      <c r="ACY17" s="10"/>
      <c r="ACZ17" s="10"/>
      <c r="ADA17" s="10"/>
      <c r="ADB17" s="10"/>
      <c r="ADC17" s="10"/>
      <c r="ADD17" s="10"/>
      <c r="ADE17" s="10"/>
      <c r="ADF17" s="10"/>
      <c r="ADG17" s="10"/>
      <c r="ADH17" s="10"/>
      <c r="ADI17" s="10"/>
      <c r="ADJ17" s="10"/>
      <c r="ADK17" s="10"/>
      <c r="ADL17" s="10"/>
      <c r="ADM17" s="10"/>
      <c r="ADN17" s="10"/>
      <c r="ADO17" s="10"/>
      <c r="ADP17" s="10"/>
      <c r="ADQ17" s="10"/>
      <c r="ADR17" s="10"/>
      <c r="ADS17" s="10"/>
      <c r="ADT17" s="10"/>
      <c r="ADU17" s="10"/>
      <c r="ADV17" s="10"/>
      <c r="ADW17" s="10"/>
      <c r="ADX17" s="10"/>
      <c r="ADY17" s="10"/>
      <c r="ADZ17" s="10"/>
      <c r="AEA17" s="10"/>
      <c r="AEB17" s="10"/>
      <c r="AEC17" s="10"/>
      <c r="AED17" s="10"/>
      <c r="AEE17" s="10"/>
      <c r="AEF17" s="10"/>
      <c r="AEG17" s="10"/>
      <c r="AEH17" s="10"/>
      <c r="AEI17" s="10"/>
      <c r="AEJ17" s="10"/>
      <c r="AEK17" s="10"/>
      <c r="AEL17" s="10"/>
      <c r="AEM17" s="10"/>
      <c r="AEN17" s="10"/>
      <c r="AEO17" s="10"/>
      <c r="AEP17" s="10"/>
      <c r="AEQ17" s="10"/>
      <c r="AER17" s="10"/>
      <c r="AES17" s="10"/>
      <c r="AET17" s="10"/>
      <c r="AEU17" s="10"/>
      <c r="AEV17" s="10"/>
      <c r="AEW17" s="10"/>
      <c r="AEX17" s="10"/>
      <c r="AEY17" s="10"/>
      <c r="AEZ17" s="10"/>
      <c r="AFA17" s="10"/>
      <c r="AFB17" s="10"/>
      <c r="AFC17" s="10"/>
      <c r="AFD17" s="10"/>
      <c r="AFE17" s="10"/>
      <c r="AFF17" s="10"/>
      <c r="AFG17" s="10"/>
      <c r="AFH17" s="10"/>
      <c r="AFI17" s="10"/>
      <c r="AFJ17" s="10"/>
      <c r="AFK17" s="10"/>
      <c r="AFL17" s="10"/>
      <c r="AFM17" s="10"/>
      <c r="AFN17" s="10"/>
      <c r="AFO17" s="10"/>
      <c r="AFP17" s="10"/>
      <c r="AFQ17" s="10"/>
      <c r="AFR17" s="10"/>
      <c r="AFS17" s="10"/>
      <c r="AFT17" s="10"/>
      <c r="AFU17" s="10"/>
      <c r="AFV17" s="10"/>
      <c r="AFW17" s="10"/>
      <c r="AFX17" s="10"/>
      <c r="AFY17" s="10"/>
      <c r="AFZ17" s="10"/>
      <c r="AGA17" s="10"/>
      <c r="AGB17" s="10"/>
      <c r="AGC17" s="10"/>
      <c r="AGD17" s="10"/>
      <c r="AGE17" s="10"/>
      <c r="AGF17" s="10"/>
      <c r="AGG17" s="10"/>
      <c r="AGH17" s="10"/>
      <c r="AGI17" s="10"/>
      <c r="AGJ17" s="10"/>
      <c r="AGK17" s="10"/>
      <c r="AGL17" s="10"/>
      <c r="AGM17" s="10"/>
      <c r="AGN17" s="10"/>
      <c r="AGO17" s="10"/>
      <c r="AGP17" s="10"/>
      <c r="AGQ17" s="10"/>
      <c r="AGR17" s="10"/>
      <c r="AGS17" s="10"/>
      <c r="AGT17" s="10"/>
      <c r="AGU17" s="10"/>
      <c r="AGV17" s="10"/>
      <c r="AGW17" s="10"/>
      <c r="AGX17" s="10"/>
      <c r="AGY17" s="10"/>
    </row>
    <row r="18" spans="1:883" s="29" customFormat="1" ht="15" hidden="1" thickBot="1" x14ac:dyDescent="0.35">
      <c r="A18" s="27" t="s">
        <v>18</v>
      </c>
      <c r="B18" s="19" t="s">
        <v>26</v>
      </c>
      <c r="C18" s="30">
        <f>C67</f>
        <v>15.501814573581923</v>
      </c>
      <c r="D18" s="30">
        <f>D67</f>
        <v>15.501814573581912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  <c r="JU18" s="10"/>
      <c r="JV18" s="10"/>
      <c r="JW18" s="10"/>
      <c r="JX18" s="10"/>
      <c r="JY18" s="10"/>
      <c r="JZ18" s="10"/>
      <c r="KA18" s="10"/>
      <c r="KB18" s="10"/>
      <c r="KC18" s="10"/>
      <c r="KD18" s="10"/>
      <c r="KE18" s="10"/>
      <c r="KF18" s="10"/>
      <c r="KG18" s="10"/>
      <c r="KH18" s="10"/>
      <c r="KI18" s="10"/>
      <c r="KJ18" s="10"/>
      <c r="KK18" s="10"/>
      <c r="KL18" s="10"/>
      <c r="KM18" s="10"/>
      <c r="KN18" s="10"/>
      <c r="KO18" s="10"/>
      <c r="KP18" s="10"/>
      <c r="KQ18" s="10"/>
      <c r="KR18" s="10"/>
      <c r="KS18" s="10"/>
      <c r="KT18" s="10"/>
      <c r="KU18" s="10"/>
      <c r="KV18" s="10"/>
      <c r="KW18" s="10"/>
      <c r="KX18" s="10"/>
      <c r="KY18" s="10"/>
      <c r="KZ18" s="10"/>
      <c r="LA18" s="10"/>
      <c r="LB18" s="10"/>
      <c r="LC18" s="10"/>
      <c r="LD18" s="10"/>
      <c r="LE18" s="10"/>
      <c r="LF18" s="10"/>
      <c r="LG18" s="10"/>
      <c r="LH18" s="10"/>
      <c r="LI18" s="10"/>
      <c r="LJ18" s="10"/>
      <c r="LK18" s="10"/>
      <c r="LL18" s="10"/>
      <c r="LM18" s="10"/>
      <c r="LN18" s="10"/>
      <c r="LO18" s="10"/>
      <c r="LP18" s="10"/>
      <c r="LQ18" s="10"/>
      <c r="LR18" s="10"/>
      <c r="LS18" s="10"/>
      <c r="LT18" s="10"/>
      <c r="LU18" s="10"/>
      <c r="LV18" s="10"/>
      <c r="LW18" s="10"/>
      <c r="LX18" s="10"/>
      <c r="LY18" s="10"/>
      <c r="LZ18" s="10"/>
      <c r="MA18" s="10"/>
      <c r="MB18" s="10"/>
      <c r="MC18" s="10"/>
      <c r="MD18" s="10"/>
      <c r="ME18" s="10"/>
      <c r="MF18" s="10"/>
      <c r="MG18" s="10"/>
      <c r="MH18" s="10"/>
      <c r="MI18" s="10"/>
      <c r="MJ18" s="10"/>
      <c r="MK18" s="10"/>
      <c r="ML18" s="10"/>
      <c r="MM18" s="10"/>
      <c r="MN18" s="10"/>
      <c r="MO18" s="10"/>
      <c r="MP18" s="10"/>
      <c r="MQ18" s="10"/>
      <c r="MR18" s="10"/>
      <c r="MS18" s="10"/>
      <c r="MT18" s="10"/>
      <c r="MU18" s="10"/>
      <c r="MV18" s="10"/>
      <c r="MW18" s="10"/>
      <c r="MX18" s="10"/>
      <c r="MY18" s="10"/>
      <c r="MZ18" s="10"/>
      <c r="NA18" s="10"/>
      <c r="NB18" s="10"/>
      <c r="NC18" s="10"/>
      <c r="ND18" s="10"/>
      <c r="NE18" s="10"/>
      <c r="NF18" s="10"/>
      <c r="NG18" s="10"/>
      <c r="NH18" s="10"/>
      <c r="NI18" s="10"/>
      <c r="NJ18" s="10"/>
      <c r="NK18" s="10"/>
      <c r="NL18" s="10"/>
      <c r="NM18" s="10"/>
      <c r="NN18" s="10"/>
      <c r="NO18" s="10"/>
      <c r="NP18" s="10"/>
      <c r="NQ18" s="10"/>
      <c r="NR18" s="10"/>
      <c r="NS18" s="10"/>
      <c r="NT18" s="10"/>
      <c r="NU18" s="10"/>
      <c r="NV18" s="10"/>
      <c r="NW18" s="10"/>
      <c r="NX18" s="10"/>
      <c r="NY18" s="10"/>
      <c r="NZ18" s="10"/>
      <c r="OA18" s="10"/>
      <c r="OB18" s="10"/>
      <c r="OC18" s="10"/>
      <c r="OD18" s="10"/>
      <c r="OE18" s="10"/>
      <c r="OF18" s="10"/>
      <c r="OG18" s="10"/>
      <c r="OH18" s="10"/>
      <c r="OI18" s="10"/>
      <c r="OJ18" s="10"/>
      <c r="OK18" s="10"/>
      <c r="OL18" s="10"/>
      <c r="OM18" s="10"/>
      <c r="ON18" s="10"/>
      <c r="OO18" s="10"/>
      <c r="OP18" s="10"/>
      <c r="OQ18" s="10"/>
      <c r="OR18" s="10"/>
      <c r="OS18" s="10"/>
      <c r="OT18" s="10"/>
      <c r="OU18" s="10"/>
      <c r="OV18" s="10"/>
      <c r="OW18" s="10"/>
      <c r="OX18" s="10"/>
      <c r="OY18" s="10"/>
      <c r="OZ18" s="10"/>
      <c r="PA18" s="10"/>
      <c r="PB18" s="10"/>
      <c r="PC18" s="10"/>
      <c r="PD18" s="10"/>
      <c r="PE18" s="10"/>
      <c r="PF18" s="10"/>
      <c r="PG18" s="10"/>
      <c r="PH18" s="10"/>
      <c r="PI18" s="10"/>
      <c r="PJ18" s="10"/>
      <c r="PK18" s="10"/>
      <c r="PL18" s="10"/>
      <c r="PM18" s="10"/>
      <c r="PN18" s="10"/>
      <c r="PO18" s="10"/>
      <c r="PP18" s="10"/>
      <c r="PQ18" s="10"/>
      <c r="PR18" s="10"/>
      <c r="PS18" s="10"/>
      <c r="PT18" s="10"/>
      <c r="PU18" s="10"/>
      <c r="PV18" s="10"/>
      <c r="PW18" s="10"/>
      <c r="PX18" s="10"/>
      <c r="PY18" s="10"/>
      <c r="PZ18" s="10"/>
      <c r="QA18" s="10"/>
      <c r="QB18" s="10"/>
      <c r="QC18" s="10"/>
      <c r="QD18" s="10"/>
      <c r="QE18" s="10"/>
      <c r="QF18" s="10"/>
      <c r="QG18" s="10"/>
      <c r="QH18" s="10"/>
      <c r="QI18" s="10"/>
      <c r="QJ18" s="10"/>
      <c r="QK18" s="10"/>
      <c r="QL18" s="10"/>
      <c r="QM18" s="10"/>
      <c r="QN18" s="10"/>
      <c r="QO18" s="10"/>
      <c r="QP18" s="10"/>
      <c r="QQ18" s="10"/>
      <c r="QR18" s="10"/>
      <c r="QS18" s="10"/>
      <c r="QT18" s="10"/>
      <c r="QU18" s="10"/>
      <c r="QV18" s="10"/>
      <c r="QW18" s="10"/>
      <c r="QX18" s="10"/>
      <c r="QY18" s="10"/>
      <c r="QZ18" s="10"/>
      <c r="RA18" s="10"/>
      <c r="RB18" s="10"/>
      <c r="RC18" s="10"/>
      <c r="RD18" s="10"/>
      <c r="RE18" s="10"/>
      <c r="RF18" s="10"/>
      <c r="RG18" s="10"/>
      <c r="RH18" s="10"/>
      <c r="RI18" s="10"/>
      <c r="RJ18" s="10"/>
      <c r="RK18" s="10"/>
      <c r="RL18" s="10"/>
      <c r="RM18" s="10"/>
      <c r="RN18" s="10"/>
      <c r="RO18" s="10"/>
      <c r="RP18" s="10"/>
      <c r="RQ18" s="10"/>
      <c r="RR18" s="10"/>
      <c r="RS18" s="10"/>
      <c r="RT18" s="10"/>
      <c r="RU18" s="10"/>
      <c r="RV18" s="10"/>
      <c r="RW18" s="10"/>
      <c r="RX18" s="10"/>
      <c r="RY18" s="10"/>
      <c r="RZ18" s="10"/>
      <c r="SA18" s="10"/>
      <c r="SB18" s="10"/>
      <c r="SC18" s="10"/>
      <c r="SD18" s="10"/>
      <c r="SE18" s="10"/>
      <c r="SF18" s="10"/>
      <c r="SG18" s="10"/>
      <c r="SH18" s="10"/>
      <c r="SI18" s="10"/>
      <c r="SJ18" s="10"/>
      <c r="SK18" s="10"/>
      <c r="SL18" s="10"/>
      <c r="SM18" s="10"/>
      <c r="SN18" s="10"/>
      <c r="SO18" s="10"/>
      <c r="SP18" s="10"/>
      <c r="SQ18" s="10"/>
      <c r="SR18" s="10"/>
      <c r="SS18" s="10"/>
      <c r="ST18" s="10"/>
      <c r="SU18" s="10"/>
      <c r="SV18" s="10"/>
      <c r="SW18" s="10"/>
      <c r="SX18" s="10"/>
      <c r="SY18" s="10"/>
      <c r="SZ18" s="10"/>
      <c r="TA18" s="10"/>
      <c r="TB18" s="10"/>
      <c r="TC18" s="10"/>
      <c r="TD18" s="10"/>
      <c r="TE18" s="10"/>
      <c r="TF18" s="10"/>
      <c r="TG18" s="10"/>
      <c r="TH18" s="10"/>
      <c r="TI18" s="10"/>
      <c r="TJ18" s="10"/>
      <c r="TK18" s="10"/>
      <c r="TL18" s="10"/>
      <c r="TM18" s="10"/>
      <c r="TN18" s="10"/>
      <c r="TO18" s="10"/>
      <c r="TP18" s="10"/>
      <c r="TQ18" s="10"/>
      <c r="TR18" s="10"/>
      <c r="TS18" s="10"/>
      <c r="TT18" s="10"/>
      <c r="TU18" s="10"/>
      <c r="TV18" s="10"/>
      <c r="TW18" s="10"/>
      <c r="TX18" s="10"/>
      <c r="TY18" s="10"/>
      <c r="TZ18" s="10"/>
      <c r="UA18" s="10"/>
      <c r="UB18" s="10"/>
      <c r="UC18" s="10"/>
      <c r="UD18" s="10"/>
      <c r="UE18" s="10"/>
      <c r="UF18" s="10"/>
      <c r="UG18" s="10"/>
      <c r="UH18" s="10"/>
      <c r="UI18" s="10"/>
      <c r="UJ18" s="10"/>
      <c r="UK18" s="10"/>
      <c r="UL18" s="10"/>
      <c r="UM18" s="10"/>
      <c r="UN18" s="10"/>
      <c r="UO18" s="10"/>
      <c r="UP18" s="10"/>
      <c r="UQ18" s="10"/>
      <c r="UR18" s="10"/>
      <c r="US18" s="10"/>
      <c r="UT18" s="10"/>
      <c r="UU18" s="10"/>
      <c r="UV18" s="10"/>
      <c r="UW18" s="10"/>
      <c r="UX18" s="10"/>
      <c r="UY18" s="10"/>
      <c r="UZ18" s="10"/>
      <c r="VA18" s="10"/>
      <c r="VB18" s="10"/>
      <c r="VC18" s="10"/>
      <c r="VD18" s="10"/>
      <c r="VE18" s="10"/>
      <c r="VF18" s="10"/>
      <c r="VG18" s="10"/>
      <c r="VH18" s="10"/>
      <c r="VI18" s="10"/>
      <c r="VJ18" s="10"/>
      <c r="VK18" s="10"/>
      <c r="VL18" s="10"/>
      <c r="VM18" s="10"/>
      <c r="VN18" s="10"/>
      <c r="VO18" s="10"/>
      <c r="VP18" s="10"/>
      <c r="VQ18" s="10"/>
      <c r="VR18" s="10"/>
      <c r="VS18" s="10"/>
      <c r="VT18" s="10"/>
      <c r="VU18" s="10"/>
      <c r="VV18" s="10"/>
      <c r="VW18" s="10"/>
      <c r="VX18" s="10"/>
      <c r="VY18" s="10"/>
      <c r="VZ18" s="10"/>
      <c r="WA18" s="10"/>
      <c r="WB18" s="10"/>
      <c r="WC18" s="10"/>
      <c r="WD18" s="10"/>
      <c r="WE18" s="10"/>
      <c r="WF18" s="10"/>
      <c r="WG18" s="10"/>
      <c r="WH18" s="10"/>
      <c r="WI18" s="10"/>
      <c r="WJ18" s="10"/>
      <c r="WK18" s="10"/>
      <c r="WL18" s="10"/>
      <c r="WM18" s="10"/>
      <c r="WN18" s="10"/>
      <c r="WO18" s="10"/>
      <c r="WP18" s="10"/>
      <c r="WQ18" s="10"/>
      <c r="WR18" s="10"/>
      <c r="WS18" s="10"/>
      <c r="WT18" s="10"/>
      <c r="WU18" s="10"/>
      <c r="WV18" s="10"/>
      <c r="WW18" s="10"/>
      <c r="WX18" s="10"/>
      <c r="WY18" s="10"/>
      <c r="WZ18" s="10"/>
      <c r="XA18" s="10"/>
      <c r="XB18" s="10"/>
      <c r="XC18" s="10"/>
      <c r="XD18" s="10"/>
      <c r="XE18" s="10"/>
      <c r="XF18" s="10"/>
      <c r="XG18" s="10"/>
      <c r="XH18" s="10"/>
      <c r="XI18" s="10"/>
      <c r="XJ18" s="10"/>
      <c r="XK18" s="10"/>
      <c r="XL18" s="10"/>
      <c r="XM18" s="10"/>
      <c r="XN18" s="10"/>
      <c r="XO18" s="10"/>
      <c r="XP18" s="10"/>
      <c r="XQ18" s="10"/>
      <c r="XR18" s="10"/>
      <c r="XS18" s="10"/>
      <c r="XT18" s="10"/>
      <c r="XU18" s="10"/>
      <c r="XV18" s="10"/>
      <c r="XW18" s="10"/>
      <c r="XX18" s="10"/>
      <c r="XY18" s="10"/>
      <c r="XZ18" s="10"/>
      <c r="YA18" s="10"/>
      <c r="YB18" s="10"/>
      <c r="YC18" s="10"/>
      <c r="YD18" s="10"/>
      <c r="YE18" s="10"/>
      <c r="YF18" s="10"/>
      <c r="YG18" s="10"/>
      <c r="YH18" s="10"/>
      <c r="YI18" s="10"/>
      <c r="YJ18" s="10"/>
      <c r="YK18" s="10"/>
      <c r="YL18" s="10"/>
      <c r="YM18" s="10"/>
      <c r="YN18" s="10"/>
      <c r="YO18" s="10"/>
      <c r="YP18" s="10"/>
      <c r="YQ18" s="10"/>
      <c r="YR18" s="10"/>
      <c r="YS18" s="10"/>
      <c r="YT18" s="10"/>
      <c r="YU18" s="10"/>
      <c r="YV18" s="10"/>
      <c r="YW18" s="10"/>
      <c r="YX18" s="10"/>
      <c r="YY18" s="10"/>
      <c r="YZ18" s="10"/>
      <c r="ZA18" s="10"/>
      <c r="ZB18" s="10"/>
      <c r="ZC18" s="10"/>
      <c r="ZD18" s="10"/>
      <c r="ZE18" s="10"/>
      <c r="ZF18" s="10"/>
      <c r="ZG18" s="10"/>
      <c r="ZH18" s="10"/>
      <c r="ZI18" s="10"/>
      <c r="ZJ18" s="10"/>
      <c r="ZK18" s="10"/>
      <c r="ZL18" s="10"/>
      <c r="ZM18" s="10"/>
      <c r="ZN18" s="10"/>
      <c r="ZO18" s="10"/>
      <c r="ZP18" s="10"/>
      <c r="ZQ18" s="10"/>
      <c r="ZR18" s="10"/>
      <c r="ZS18" s="10"/>
      <c r="ZT18" s="10"/>
      <c r="ZU18" s="10"/>
      <c r="ZV18" s="10"/>
      <c r="ZW18" s="10"/>
      <c r="ZX18" s="10"/>
      <c r="ZY18" s="10"/>
      <c r="ZZ18" s="10"/>
      <c r="AAA18" s="10"/>
      <c r="AAB18" s="10"/>
      <c r="AAC18" s="10"/>
      <c r="AAD18" s="10"/>
      <c r="AAE18" s="10"/>
      <c r="AAF18" s="10"/>
      <c r="AAG18" s="10"/>
      <c r="AAH18" s="10"/>
      <c r="AAI18" s="10"/>
      <c r="AAJ18" s="10"/>
      <c r="AAK18" s="10"/>
      <c r="AAL18" s="10"/>
      <c r="AAM18" s="10"/>
      <c r="AAN18" s="10"/>
      <c r="AAO18" s="10"/>
      <c r="AAP18" s="10"/>
      <c r="AAQ18" s="10"/>
      <c r="AAR18" s="10"/>
      <c r="AAS18" s="10"/>
      <c r="AAT18" s="10"/>
      <c r="AAU18" s="10"/>
      <c r="AAV18" s="10"/>
      <c r="AAW18" s="10"/>
      <c r="AAX18" s="10"/>
      <c r="AAY18" s="10"/>
      <c r="AAZ18" s="10"/>
      <c r="ABA18" s="10"/>
      <c r="ABB18" s="10"/>
      <c r="ABC18" s="10"/>
      <c r="ABD18" s="10"/>
      <c r="ABE18" s="10"/>
      <c r="ABF18" s="10"/>
      <c r="ABG18" s="10"/>
      <c r="ABH18" s="10"/>
      <c r="ABI18" s="10"/>
      <c r="ABJ18" s="10"/>
      <c r="ABK18" s="10"/>
      <c r="ABL18" s="10"/>
      <c r="ABM18" s="10"/>
      <c r="ABN18" s="10"/>
      <c r="ABO18" s="10"/>
      <c r="ABP18" s="10"/>
      <c r="ABQ18" s="10"/>
      <c r="ABR18" s="10"/>
      <c r="ABS18" s="10"/>
      <c r="ABT18" s="10"/>
      <c r="ABU18" s="10"/>
      <c r="ABV18" s="10"/>
      <c r="ABW18" s="10"/>
      <c r="ABX18" s="10"/>
      <c r="ABY18" s="10"/>
      <c r="ABZ18" s="10"/>
      <c r="ACA18" s="10"/>
      <c r="ACB18" s="10"/>
      <c r="ACC18" s="10"/>
      <c r="ACD18" s="10"/>
      <c r="ACE18" s="10"/>
      <c r="ACF18" s="10"/>
      <c r="ACG18" s="10"/>
      <c r="ACH18" s="10"/>
      <c r="ACI18" s="10"/>
      <c r="ACJ18" s="10"/>
      <c r="ACK18" s="10"/>
      <c r="ACL18" s="10"/>
      <c r="ACM18" s="10"/>
      <c r="ACN18" s="10"/>
      <c r="ACO18" s="10"/>
      <c r="ACP18" s="10"/>
      <c r="ACQ18" s="10"/>
      <c r="ACR18" s="10"/>
      <c r="ACS18" s="10"/>
      <c r="ACT18" s="10"/>
      <c r="ACU18" s="10"/>
      <c r="ACV18" s="10"/>
      <c r="ACW18" s="10"/>
      <c r="ACX18" s="10"/>
      <c r="ACY18" s="10"/>
      <c r="ACZ18" s="10"/>
      <c r="ADA18" s="10"/>
      <c r="ADB18" s="10"/>
      <c r="ADC18" s="10"/>
      <c r="ADD18" s="10"/>
      <c r="ADE18" s="10"/>
      <c r="ADF18" s="10"/>
      <c r="ADG18" s="10"/>
      <c r="ADH18" s="10"/>
      <c r="ADI18" s="10"/>
      <c r="ADJ18" s="10"/>
      <c r="ADK18" s="10"/>
      <c r="ADL18" s="10"/>
      <c r="ADM18" s="10"/>
      <c r="ADN18" s="10"/>
      <c r="ADO18" s="10"/>
      <c r="ADP18" s="10"/>
      <c r="ADQ18" s="10"/>
      <c r="ADR18" s="10"/>
      <c r="ADS18" s="10"/>
      <c r="ADT18" s="10"/>
      <c r="ADU18" s="10"/>
      <c r="ADV18" s="10"/>
      <c r="ADW18" s="10"/>
      <c r="ADX18" s="10"/>
      <c r="ADY18" s="10"/>
      <c r="ADZ18" s="10"/>
      <c r="AEA18" s="10"/>
      <c r="AEB18" s="10"/>
      <c r="AEC18" s="10"/>
      <c r="AED18" s="10"/>
      <c r="AEE18" s="10"/>
      <c r="AEF18" s="10"/>
      <c r="AEG18" s="10"/>
      <c r="AEH18" s="10"/>
      <c r="AEI18" s="10"/>
      <c r="AEJ18" s="10"/>
      <c r="AEK18" s="10"/>
      <c r="AEL18" s="10"/>
      <c r="AEM18" s="10"/>
      <c r="AEN18" s="10"/>
      <c r="AEO18" s="10"/>
      <c r="AEP18" s="10"/>
      <c r="AEQ18" s="10"/>
      <c r="AER18" s="10"/>
      <c r="AES18" s="10"/>
      <c r="AET18" s="10"/>
      <c r="AEU18" s="10"/>
      <c r="AEV18" s="10"/>
      <c r="AEW18" s="10"/>
      <c r="AEX18" s="10"/>
      <c r="AEY18" s="10"/>
      <c r="AEZ18" s="10"/>
      <c r="AFA18" s="10"/>
      <c r="AFB18" s="10"/>
      <c r="AFC18" s="10"/>
      <c r="AFD18" s="10"/>
      <c r="AFE18" s="10"/>
      <c r="AFF18" s="10"/>
      <c r="AFG18" s="10"/>
      <c r="AFH18" s="10"/>
      <c r="AFI18" s="10"/>
      <c r="AFJ18" s="10"/>
      <c r="AFK18" s="10"/>
      <c r="AFL18" s="10"/>
      <c r="AFM18" s="10"/>
      <c r="AFN18" s="10"/>
      <c r="AFO18" s="10"/>
      <c r="AFP18" s="10"/>
      <c r="AFQ18" s="10"/>
      <c r="AFR18" s="10"/>
      <c r="AFS18" s="10"/>
      <c r="AFT18" s="10"/>
      <c r="AFU18" s="10"/>
      <c r="AFV18" s="10"/>
      <c r="AFW18" s="10"/>
      <c r="AFX18" s="10"/>
      <c r="AFY18" s="10"/>
      <c r="AFZ18" s="10"/>
      <c r="AGA18" s="10"/>
      <c r="AGB18" s="10"/>
      <c r="AGC18" s="10"/>
      <c r="AGD18" s="10"/>
      <c r="AGE18" s="10"/>
      <c r="AGF18" s="10"/>
      <c r="AGG18" s="10"/>
      <c r="AGH18" s="10"/>
      <c r="AGI18" s="10"/>
      <c r="AGJ18" s="10"/>
      <c r="AGK18" s="10"/>
      <c r="AGL18" s="10"/>
      <c r="AGM18" s="10"/>
      <c r="AGN18" s="10"/>
      <c r="AGO18" s="10"/>
      <c r="AGP18" s="10"/>
      <c r="AGQ18" s="10"/>
      <c r="AGR18" s="10"/>
      <c r="AGS18" s="10"/>
      <c r="AGT18" s="10"/>
      <c r="AGU18" s="10"/>
      <c r="AGV18" s="10"/>
      <c r="AGW18" s="10"/>
      <c r="AGX18" s="10"/>
      <c r="AGY18" s="10"/>
    </row>
    <row r="19" spans="1:883" s="29" customFormat="1" ht="15" thickBot="1" x14ac:dyDescent="0.35">
      <c r="A19" s="31" t="s">
        <v>46</v>
      </c>
      <c r="B19" s="19" t="s">
        <v>24</v>
      </c>
      <c r="C19" s="72">
        <f>C17+C11</f>
        <v>8</v>
      </c>
      <c r="D19" s="75">
        <f>D17+D11</f>
        <v>7.0928744888813346</v>
      </c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  <c r="LZ19" s="10"/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/>
      <c r="ML19" s="10"/>
      <c r="MM19" s="10"/>
      <c r="MN19" s="10"/>
      <c r="MO19" s="10"/>
      <c r="MP19" s="10"/>
      <c r="MQ19" s="10"/>
      <c r="MR19" s="10"/>
      <c r="MS19" s="10"/>
      <c r="MT19" s="10"/>
      <c r="MU19" s="10"/>
      <c r="MV19" s="10"/>
      <c r="MW19" s="10"/>
      <c r="MX19" s="10"/>
      <c r="MY19" s="10"/>
      <c r="MZ19" s="10"/>
      <c r="NA19" s="10"/>
      <c r="NB19" s="10"/>
      <c r="NC19" s="10"/>
      <c r="ND19" s="10"/>
      <c r="NE19" s="10"/>
      <c r="NF19" s="10"/>
      <c r="NG19" s="10"/>
      <c r="NH19" s="10"/>
      <c r="NI19" s="10"/>
      <c r="NJ19" s="10"/>
      <c r="NK19" s="10"/>
      <c r="NL19" s="10"/>
      <c r="NM19" s="10"/>
      <c r="NN19" s="10"/>
      <c r="NO19" s="10"/>
      <c r="NP19" s="10"/>
      <c r="NQ19" s="10"/>
      <c r="NR19" s="10"/>
      <c r="NS19" s="10"/>
      <c r="NT19" s="10"/>
      <c r="NU19" s="10"/>
      <c r="NV19" s="10"/>
      <c r="NW19" s="10"/>
      <c r="NX19" s="10"/>
      <c r="NY19" s="10"/>
      <c r="NZ19" s="10"/>
      <c r="OA19" s="10"/>
      <c r="OB19" s="10"/>
      <c r="OC19" s="10"/>
      <c r="OD19" s="10"/>
      <c r="OE19" s="10"/>
      <c r="OF19" s="10"/>
      <c r="OG19" s="10"/>
      <c r="OH19" s="10"/>
      <c r="OI19" s="10"/>
      <c r="OJ19" s="10"/>
      <c r="OK19" s="10"/>
      <c r="OL19" s="10"/>
      <c r="OM19" s="10"/>
      <c r="ON19" s="10"/>
      <c r="OO19" s="10"/>
      <c r="OP19" s="10"/>
      <c r="OQ19" s="10"/>
      <c r="OR19" s="10"/>
      <c r="OS19" s="10"/>
      <c r="OT19" s="10"/>
      <c r="OU19" s="10"/>
      <c r="OV19" s="10"/>
      <c r="OW19" s="10"/>
      <c r="OX19" s="10"/>
      <c r="OY19" s="10"/>
      <c r="OZ19" s="10"/>
      <c r="PA19" s="10"/>
      <c r="PB19" s="10"/>
      <c r="PC19" s="10"/>
      <c r="PD19" s="10"/>
      <c r="PE19" s="10"/>
      <c r="PF19" s="10"/>
      <c r="PG19" s="10"/>
      <c r="PH19" s="10"/>
      <c r="PI19" s="10"/>
      <c r="PJ19" s="10"/>
      <c r="PK19" s="10"/>
      <c r="PL19" s="10"/>
      <c r="PM19" s="10"/>
      <c r="PN19" s="10"/>
      <c r="PO19" s="10"/>
      <c r="PP19" s="10"/>
      <c r="PQ19" s="10"/>
      <c r="PR19" s="10"/>
      <c r="PS19" s="10"/>
      <c r="PT19" s="10"/>
      <c r="PU19" s="10"/>
      <c r="PV19" s="10"/>
      <c r="PW19" s="10"/>
      <c r="PX19" s="10"/>
      <c r="PY19" s="10"/>
      <c r="PZ19" s="10"/>
      <c r="QA19" s="10"/>
      <c r="QB19" s="10"/>
      <c r="QC19" s="10"/>
      <c r="QD19" s="10"/>
      <c r="QE19" s="10"/>
      <c r="QF19" s="10"/>
      <c r="QG19" s="10"/>
      <c r="QH19" s="10"/>
      <c r="QI19" s="10"/>
      <c r="QJ19" s="10"/>
      <c r="QK19" s="10"/>
      <c r="QL19" s="10"/>
      <c r="QM19" s="10"/>
      <c r="QN19" s="10"/>
      <c r="QO19" s="10"/>
      <c r="QP19" s="10"/>
      <c r="QQ19" s="10"/>
      <c r="QR19" s="10"/>
      <c r="QS19" s="10"/>
      <c r="QT19" s="10"/>
      <c r="QU19" s="10"/>
      <c r="QV19" s="10"/>
      <c r="QW19" s="10"/>
      <c r="QX19" s="10"/>
      <c r="QY19" s="10"/>
      <c r="QZ19" s="10"/>
      <c r="RA19" s="10"/>
      <c r="RB19" s="10"/>
      <c r="RC19" s="10"/>
      <c r="RD19" s="10"/>
      <c r="RE19" s="10"/>
      <c r="RF19" s="10"/>
      <c r="RG19" s="10"/>
      <c r="RH19" s="10"/>
      <c r="RI19" s="10"/>
      <c r="RJ19" s="10"/>
      <c r="RK19" s="10"/>
      <c r="RL19" s="10"/>
      <c r="RM19" s="10"/>
      <c r="RN19" s="10"/>
      <c r="RO19" s="10"/>
      <c r="RP19" s="10"/>
      <c r="RQ19" s="10"/>
      <c r="RR19" s="10"/>
      <c r="RS19" s="10"/>
      <c r="RT19" s="10"/>
      <c r="RU19" s="10"/>
      <c r="RV19" s="10"/>
      <c r="RW19" s="10"/>
      <c r="RX19" s="10"/>
      <c r="RY19" s="10"/>
      <c r="RZ19" s="10"/>
      <c r="SA19" s="10"/>
      <c r="SB19" s="10"/>
      <c r="SC19" s="10"/>
      <c r="SD19" s="10"/>
      <c r="SE19" s="10"/>
      <c r="SF19" s="10"/>
      <c r="SG19" s="10"/>
      <c r="SH19" s="10"/>
      <c r="SI19" s="10"/>
      <c r="SJ19" s="10"/>
      <c r="SK19" s="10"/>
      <c r="SL19" s="10"/>
      <c r="SM19" s="10"/>
      <c r="SN19" s="10"/>
      <c r="SO19" s="10"/>
      <c r="SP19" s="10"/>
      <c r="SQ19" s="10"/>
      <c r="SR19" s="10"/>
      <c r="SS19" s="10"/>
      <c r="ST19" s="10"/>
      <c r="SU19" s="10"/>
      <c r="SV19" s="10"/>
      <c r="SW19" s="10"/>
      <c r="SX19" s="10"/>
      <c r="SY19" s="10"/>
      <c r="SZ19" s="10"/>
      <c r="TA19" s="10"/>
      <c r="TB19" s="10"/>
      <c r="TC19" s="10"/>
      <c r="TD19" s="10"/>
      <c r="TE19" s="10"/>
      <c r="TF19" s="10"/>
      <c r="TG19" s="10"/>
      <c r="TH19" s="10"/>
      <c r="TI19" s="10"/>
      <c r="TJ19" s="10"/>
      <c r="TK19" s="10"/>
      <c r="TL19" s="10"/>
      <c r="TM19" s="10"/>
      <c r="TN19" s="10"/>
      <c r="TO19" s="10"/>
      <c r="TP19" s="10"/>
      <c r="TQ19" s="10"/>
      <c r="TR19" s="10"/>
      <c r="TS19" s="10"/>
      <c r="TT19" s="10"/>
      <c r="TU19" s="10"/>
      <c r="TV19" s="10"/>
      <c r="TW19" s="10"/>
      <c r="TX19" s="10"/>
      <c r="TY19" s="10"/>
      <c r="TZ19" s="10"/>
      <c r="UA19" s="10"/>
      <c r="UB19" s="10"/>
      <c r="UC19" s="10"/>
      <c r="UD19" s="10"/>
      <c r="UE19" s="10"/>
      <c r="UF19" s="10"/>
      <c r="UG19" s="10"/>
      <c r="UH19" s="10"/>
      <c r="UI19" s="10"/>
      <c r="UJ19" s="10"/>
      <c r="UK19" s="10"/>
      <c r="UL19" s="10"/>
      <c r="UM19" s="10"/>
      <c r="UN19" s="10"/>
      <c r="UO19" s="10"/>
      <c r="UP19" s="10"/>
      <c r="UQ19" s="10"/>
      <c r="UR19" s="10"/>
      <c r="US19" s="10"/>
      <c r="UT19" s="10"/>
      <c r="UU19" s="10"/>
      <c r="UV19" s="10"/>
      <c r="UW19" s="10"/>
      <c r="UX19" s="10"/>
      <c r="UY19" s="10"/>
      <c r="UZ19" s="10"/>
      <c r="VA19" s="10"/>
      <c r="VB19" s="10"/>
      <c r="VC19" s="10"/>
      <c r="VD19" s="10"/>
      <c r="VE19" s="10"/>
      <c r="VF19" s="10"/>
      <c r="VG19" s="10"/>
      <c r="VH19" s="10"/>
      <c r="VI19" s="10"/>
      <c r="VJ19" s="10"/>
      <c r="VK19" s="10"/>
      <c r="VL19" s="10"/>
      <c r="VM19" s="10"/>
      <c r="VN19" s="10"/>
      <c r="VO19" s="10"/>
      <c r="VP19" s="10"/>
      <c r="VQ19" s="10"/>
      <c r="VR19" s="10"/>
      <c r="VS19" s="10"/>
      <c r="VT19" s="10"/>
      <c r="VU19" s="10"/>
      <c r="VV19" s="10"/>
      <c r="VW19" s="10"/>
      <c r="VX19" s="10"/>
      <c r="VY19" s="10"/>
      <c r="VZ19" s="10"/>
      <c r="WA19" s="10"/>
      <c r="WB19" s="10"/>
      <c r="WC19" s="10"/>
      <c r="WD19" s="10"/>
      <c r="WE19" s="10"/>
      <c r="WF19" s="10"/>
      <c r="WG19" s="10"/>
      <c r="WH19" s="10"/>
      <c r="WI19" s="10"/>
      <c r="WJ19" s="10"/>
      <c r="WK19" s="10"/>
      <c r="WL19" s="10"/>
      <c r="WM19" s="10"/>
      <c r="WN19" s="10"/>
      <c r="WO19" s="10"/>
      <c r="WP19" s="10"/>
      <c r="WQ19" s="10"/>
      <c r="WR19" s="10"/>
      <c r="WS19" s="10"/>
      <c r="WT19" s="10"/>
      <c r="WU19" s="10"/>
      <c r="WV19" s="10"/>
      <c r="WW19" s="10"/>
      <c r="WX19" s="10"/>
      <c r="WY19" s="10"/>
      <c r="WZ19" s="10"/>
      <c r="XA19" s="10"/>
      <c r="XB19" s="10"/>
      <c r="XC19" s="10"/>
      <c r="XD19" s="10"/>
      <c r="XE19" s="10"/>
      <c r="XF19" s="10"/>
      <c r="XG19" s="10"/>
      <c r="XH19" s="10"/>
      <c r="XI19" s="10"/>
      <c r="XJ19" s="10"/>
      <c r="XK19" s="10"/>
      <c r="XL19" s="10"/>
      <c r="XM19" s="10"/>
      <c r="XN19" s="10"/>
      <c r="XO19" s="10"/>
      <c r="XP19" s="10"/>
      <c r="XQ19" s="10"/>
      <c r="XR19" s="10"/>
      <c r="XS19" s="10"/>
      <c r="XT19" s="10"/>
      <c r="XU19" s="10"/>
      <c r="XV19" s="10"/>
      <c r="XW19" s="10"/>
      <c r="XX19" s="10"/>
      <c r="XY19" s="10"/>
      <c r="XZ19" s="10"/>
      <c r="YA19" s="10"/>
      <c r="YB19" s="10"/>
      <c r="YC19" s="10"/>
      <c r="YD19" s="10"/>
      <c r="YE19" s="10"/>
      <c r="YF19" s="10"/>
      <c r="YG19" s="10"/>
      <c r="YH19" s="10"/>
      <c r="YI19" s="10"/>
      <c r="YJ19" s="10"/>
      <c r="YK19" s="10"/>
      <c r="YL19" s="10"/>
      <c r="YM19" s="10"/>
      <c r="YN19" s="10"/>
      <c r="YO19" s="10"/>
      <c r="YP19" s="10"/>
      <c r="YQ19" s="10"/>
      <c r="YR19" s="10"/>
      <c r="YS19" s="10"/>
      <c r="YT19" s="10"/>
      <c r="YU19" s="10"/>
      <c r="YV19" s="10"/>
      <c r="YW19" s="10"/>
      <c r="YX19" s="10"/>
      <c r="YY19" s="10"/>
      <c r="YZ19" s="10"/>
      <c r="ZA19" s="10"/>
      <c r="ZB19" s="10"/>
      <c r="ZC19" s="10"/>
      <c r="ZD19" s="10"/>
      <c r="ZE19" s="10"/>
      <c r="ZF19" s="10"/>
      <c r="ZG19" s="10"/>
      <c r="ZH19" s="10"/>
      <c r="ZI19" s="10"/>
      <c r="ZJ19" s="10"/>
      <c r="ZK19" s="10"/>
      <c r="ZL19" s="10"/>
      <c r="ZM19" s="10"/>
      <c r="ZN19" s="10"/>
      <c r="ZO19" s="10"/>
      <c r="ZP19" s="10"/>
      <c r="ZQ19" s="10"/>
      <c r="ZR19" s="10"/>
      <c r="ZS19" s="10"/>
      <c r="ZT19" s="10"/>
      <c r="ZU19" s="10"/>
      <c r="ZV19" s="10"/>
      <c r="ZW19" s="10"/>
      <c r="ZX19" s="10"/>
      <c r="ZY19" s="10"/>
      <c r="ZZ19" s="10"/>
      <c r="AAA19" s="10"/>
      <c r="AAB19" s="10"/>
      <c r="AAC19" s="10"/>
      <c r="AAD19" s="10"/>
      <c r="AAE19" s="10"/>
      <c r="AAF19" s="10"/>
      <c r="AAG19" s="10"/>
      <c r="AAH19" s="10"/>
      <c r="AAI19" s="10"/>
      <c r="AAJ19" s="10"/>
      <c r="AAK19" s="10"/>
      <c r="AAL19" s="10"/>
      <c r="AAM19" s="10"/>
      <c r="AAN19" s="10"/>
      <c r="AAO19" s="10"/>
      <c r="AAP19" s="10"/>
      <c r="AAQ19" s="10"/>
      <c r="AAR19" s="10"/>
      <c r="AAS19" s="10"/>
      <c r="AAT19" s="10"/>
      <c r="AAU19" s="10"/>
      <c r="AAV19" s="10"/>
      <c r="AAW19" s="10"/>
      <c r="AAX19" s="10"/>
      <c r="AAY19" s="10"/>
      <c r="AAZ19" s="10"/>
      <c r="ABA19" s="10"/>
      <c r="ABB19" s="10"/>
      <c r="ABC19" s="10"/>
      <c r="ABD19" s="10"/>
      <c r="ABE19" s="10"/>
      <c r="ABF19" s="10"/>
      <c r="ABG19" s="10"/>
      <c r="ABH19" s="10"/>
      <c r="ABI19" s="10"/>
      <c r="ABJ19" s="10"/>
      <c r="ABK19" s="10"/>
      <c r="ABL19" s="10"/>
      <c r="ABM19" s="10"/>
      <c r="ABN19" s="10"/>
      <c r="ABO19" s="10"/>
      <c r="ABP19" s="10"/>
      <c r="ABQ19" s="10"/>
      <c r="ABR19" s="10"/>
      <c r="ABS19" s="10"/>
      <c r="ABT19" s="10"/>
      <c r="ABU19" s="10"/>
      <c r="ABV19" s="10"/>
      <c r="ABW19" s="10"/>
      <c r="ABX19" s="10"/>
      <c r="ABY19" s="10"/>
      <c r="ABZ19" s="10"/>
      <c r="ACA19" s="10"/>
      <c r="ACB19" s="10"/>
      <c r="ACC19" s="10"/>
      <c r="ACD19" s="10"/>
      <c r="ACE19" s="10"/>
      <c r="ACF19" s="10"/>
      <c r="ACG19" s="10"/>
      <c r="ACH19" s="10"/>
      <c r="ACI19" s="10"/>
      <c r="ACJ19" s="10"/>
      <c r="ACK19" s="10"/>
      <c r="ACL19" s="10"/>
      <c r="ACM19" s="10"/>
      <c r="ACN19" s="10"/>
      <c r="ACO19" s="10"/>
      <c r="ACP19" s="10"/>
      <c r="ACQ19" s="10"/>
      <c r="ACR19" s="10"/>
      <c r="ACS19" s="10"/>
      <c r="ACT19" s="10"/>
      <c r="ACU19" s="10"/>
      <c r="ACV19" s="10"/>
      <c r="ACW19" s="10"/>
      <c r="ACX19" s="10"/>
      <c r="ACY19" s="10"/>
      <c r="ACZ19" s="10"/>
      <c r="ADA19" s="10"/>
      <c r="ADB19" s="10"/>
      <c r="ADC19" s="10"/>
      <c r="ADD19" s="10"/>
      <c r="ADE19" s="10"/>
      <c r="ADF19" s="10"/>
      <c r="ADG19" s="10"/>
      <c r="ADH19" s="10"/>
      <c r="ADI19" s="10"/>
      <c r="ADJ19" s="10"/>
      <c r="ADK19" s="10"/>
      <c r="ADL19" s="10"/>
      <c r="ADM19" s="10"/>
      <c r="ADN19" s="10"/>
      <c r="ADO19" s="10"/>
      <c r="ADP19" s="10"/>
      <c r="ADQ19" s="10"/>
      <c r="ADR19" s="10"/>
      <c r="ADS19" s="10"/>
      <c r="ADT19" s="10"/>
      <c r="ADU19" s="10"/>
      <c r="ADV19" s="10"/>
      <c r="ADW19" s="10"/>
      <c r="ADX19" s="10"/>
      <c r="ADY19" s="10"/>
      <c r="ADZ19" s="10"/>
      <c r="AEA19" s="10"/>
      <c r="AEB19" s="10"/>
      <c r="AEC19" s="10"/>
      <c r="AED19" s="10"/>
      <c r="AEE19" s="10"/>
      <c r="AEF19" s="10"/>
      <c r="AEG19" s="10"/>
      <c r="AEH19" s="10"/>
      <c r="AEI19" s="10"/>
      <c r="AEJ19" s="10"/>
      <c r="AEK19" s="10"/>
      <c r="AEL19" s="10"/>
      <c r="AEM19" s="10"/>
      <c r="AEN19" s="10"/>
      <c r="AEO19" s="10"/>
      <c r="AEP19" s="10"/>
      <c r="AEQ19" s="10"/>
      <c r="AER19" s="10"/>
      <c r="AES19" s="10"/>
      <c r="AET19" s="10"/>
      <c r="AEU19" s="10"/>
      <c r="AEV19" s="10"/>
      <c r="AEW19" s="10"/>
      <c r="AEX19" s="10"/>
      <c r="AEY19" s="10"/>
      <c r="AEZ19" s="10"/>
      <c r="AFA19" s="10"/>
      <c r="AFB19" s="10"/>
      <c r="AFC19" s="10"/>
      <c r="AFD19" s="10"/>
      <c r="AFE19" s="10"/>
      <c r="AFF19" s="10"/>
      <c r="AFG19" s="10"/>
      <c r="AFH19" s="10"/>
      <c r="AFI19" s="10"/>
      <c r="AFJ19" s="10"/>
      <c r="AFK19" s="10"/>
      <c r="AFL19" s="10"/>
      <c r="AFM19" s="10"/>
      <c r="AFN19" s="10"/>
      <c r="AFO19" s="10"/>
      <c r="AFP19" s="10"/>
      <c r="AFQ19" s="10"/>
      <c r="AFR19" s="10"/>
      <c r="AFS19" s="10"/>
      <c r="AFT19" s="10"/>
      <c r="AFU19" s="10"/>
      <c r="AFV19" s="10"/>
      <c r="AFW19" s="10"/>
      <c r="AFX19" s="10"/>
      <c r="AFY19" s="10"/>
      <c r="AFZ19" s="10"/>
      <c r="AGA19" s="10"/>
      <c r="AGB19" s="10"/>
      <c r="AGC19" s="10"/>
      <c r="AGD19" s="10"/>
      <c r="AGE19" s="10"/>
      <c r="AGF19" s="10"/>
      <c r="AGG19" s="10"/>
      <c r="AGH19" s="10"/>
      <c r="AGI19" s="10"/>
      <c r="AGJ19" s="10"/>
      <c r="AGK19" s="10"/>
      <c r="AGL19" s="10"/>
      <c r="AGM19" s="10"/>
      <c r="AGN19" s="10"/>
      <c r="AGO19" s="10"/>
      <c r="AGP19" s="10"/>
      <c r="AGQ19" s="10"/>
      <c r="AGR19" s="10"/>
      <c r="AGS19" s="10"/>
      <c r="AGT19" s="10"/>
      <c r="AGU19" s="10"/>
      <c r="AGV19" s="10"/>
      <c r="AGW19" s="10"/>
      <c r="AGX19" s="10"/>
      <c r="AGY19" s="10"/>
    </row>
    <row r="20" spans="1:883" x14ac:dyDescent="0.3">
      <c r="A20" s="33"/>
      <c r="B20" s="19"/>
      <c r="C20" s="34"/>
      <c r="D20" s="34"/>
    </row>
    <row r="21" spans="1:883" x14ac:dyDescent="0.3">
      <c r="A21" s="35"/>
      <c r="B21" s="36"/>
      <c r="C21" s="37"/>
      <c r="D21" s="37"/>
    </row>
    <row r="22" spans="1:883" hidden="1" x14ac:dyDescent="0.3">
      <c r="A22" s="38"/>
      <c r="B22" s="19"/>
      <c r="C22" s="34"/>
      <c r="D22" s="34"/>
    </row>
    <row r="23" spans="1:883" s="18" customFormat="1" ht="15.6" hidden="1" x14ac:dyDescent="0.3">
      <c r="A23" s="39" t="s">
        <v>6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</row>
    <row r="24" spans="1:883" hidden="1" x14ac:dyDescent="0.3">
      <c r="A24" s="40" t="s">
        <v>17</v>
      </c>
    </row>
    <row r="25" spans="1:883" hidden="1" x14ac:dyDescent="0.3">
      <c r="A25" s="41">
        <v>1</v>
      </c>
      <c r="C25" s="42">
        <f>IF((C$8-C$9)&gt;($A25-1),IF((C$8-C$9)-($A25-1)&lt;1,(1-(C$9-ROUNDDOWN(C$9,0))),1),10)</f>
        <v>1</v>
      </c>
      <c r="D25" s="42">
        <f>IF((D$10)&gt;($A25-1),IF(((D$10)-($A25-1))&lt;1,(D$10-ROUNDDOWN(D$10,0)),1),10)</f>
        <v>1</v>
      </c>
    </row>
    <row r="26" spans="1:883" hidden="1" x14ac:dyDescent="0.3">
      <c r="A26" s="41">
        <v>2</v>
      </c>
      <c r="C26" s="42">
        <f t="shared" ref="C26:C44" si="0">IF((C$8-C$9)&gt;($A26-1),IF((C$8-C$9)-($A26-1)&lt;1,(1-(C$9-ROUNDDOWN(C$9,0))),1),10)</f>
        <v>1</v>
      </c>
      <c r="D26" s="42">
        <f t="shared" ref="D26:D44" si="1">IF((D$10)&gt;($A26-1),IF(((D$10)-($A26-1))&lt;1,(D$10-ROUNDDOWN(D$10,0)),1),10)</f>
        <v>1</v>
      </c>
    </row>
    <row r="27" spans="1:883" hidden="1" x14ac:dyDescent="0.3">
      <c r="A27" s="41">
        <v>3</v>
      </c>
      <c r="C27" s="42">
        <f t="shared" si="0"/>
        <v>1</v>
      </c>
      <c r="D27" s="42">
        <f t="shared" si="1"/>
        <v>1</v>
      </c>
    </row>
    <row r="28" spans="1:883" hidden="1" x14ac:dyDescent="0.3">
      <c r="A28" s="41">
        <v>4</v>
      </c>
      <c r="C28" s="42">
        <f t="shared" si="0"/>
        <v>1</v>
      </c>
      <c r="D28" s="42">
        <f t="shared" si="1"/>
        <v>1</v>
      </c>
    </row>
    <row r="29" spans="1:883" hidden="1" x14ac:dyDescent="0.3">
      <c r="A29" s="41">
        <v>5</v>
      </c>
      <c r="C29" s="42">
        <f t="shared" si="0"/>
        <v>1</v>
      </c>
      <c r="D29" s="42">
        <f t="shared" si="1"/>
        <v>1</v>
      </c>
    </row>
    <row r="30" spans="1:883" hidden="1" x14ac:dyDescent="0.3">
      <c r="A30" s="41">
        <v>6</v>
      </c>
      <c r="C30" s="42">
        <f t="shared" si="0"/>
        <v>1</v>
      </c>
      <c r="D30" s="42">
        <f t="shared" si="1"/>
        <v>1</v>
      </c>
    </row>
    <row r="31" spans="1:883" hidden="1" x14ac:dyDescent="0.3">
      <c r="A31" s="41">
        <v>7</v>
      </c>
      <c r="C31" s="42">
        <f t="shared" si="0"/>
        <v>1</v>
      </c>
      <c r="D31" s="42">
        <f t="shared" si="1"/>
        <v>1</v>
      </c>
    </row>
    <row r="32" spans="1:883" hidden="1" x14ac:dyDescent="0.3">
      <c r="A32" s="41">
        <v>8</v>
      </c>
      <c r="C32" s="42">
        <f t="shared" si="0"/>
        <v>1</v>
      </c>
      <c r="D32" s="42">
        <f t="shared" si="1"/>
        <v>1</v>
      </c>
    </row>
    <row r="33" spans="1:4" hidden="1" x14ac:dyDescent="0.3">
      <c r="A33" s="41">
        <v>9</v>
      </c>
      <c r="C33" s="42">
        <f t="shared" si="0"/>
        <v>10</v>
      </c>
      <c r="D33" s="42">
        <f t="shared" si="1"/>
        <v>1</v>
      </c>
    </row>
    <row r="34" spans="1:4" hidden="1" x14ac:dyDescent="0.3">
      <c r="A34" s="41">
        <v>10</v>
      </c>
      <c r="C34" s="42">
        <f t="shared" si="0"/>
        <v>10</v>
      </c>
      <c r="D34" s="42">
        <f t="shared" si="1"/>
        <v>1</v>
      </c>
    </row>
    <row r="35" spans="1:4" hidden="1" x14ac:dyDescent="0.3">
      <c r="A35" s="41">
        <v>11</v>
      </c>
      <c r="C35" s="42">
        <f t="shared" si="0"/>
        <v>10</v>
      </c>
      <c r="D35" s="42">
        <f t="shared" si="1"/>
        <v>1</v>
      </c>
    </row>
    <row r="36" spans="1:4" hidden="1" x14ac:dyDescent="0.3">
      <c r="A36" s="41">
        <v>12</v>
      </c>
      <c r="C36" s="42">
        <f t="shared" si="0"/>
        <v>10</v>
      </c>
      <c r="D36" s="42">
        <f t="shared" si="1"/>
        <v>1</v>
      </c>
    </row>
    <row r="37" spans="1:4" hidden="1" x14ac:dyDescent="0.3">
      <c r="A37" s="41">
        <v>13</v>
      </c>
      <c r="C37" s="42">
        <f t="shared" si="0"/>
        <v>10</v>
      </c>
      <c r="D37" s="42">
        <f t="shared" si="1"/>
        <v>1</v>
      </c>
    </row>
    <row r="38" spans="1:4" hidden="1" x14ac:dyDescent="0.3">
      <c r="A38" s="41">
        <v>14</v>
      </c>
      <c r="C38" s="42">
        <f t="shared" si="0"/>
        <v>10</v>
      </c>
      <c r="D38" s="42">
        <f t="shared" si="1"/>
        <v>1</v>
      </c>
    </row>
    <row r="39" spans="1:4" hidden="1" x14ac:dyDescent="0.3">
      <c r="A39" s="41">
        <v>15</v>
      </c>
      <c r="C39" s="42">
        <f t="shared" si="0"/>
        <v>10</v>
      </c>
      <c r="D39" s="42">
        <f t="shared" si="1"/>
        <v>1</v>
      </c>
    </row>
    <row r="40" spans="1:4" hidden="1" x14ac:dyDescent="0.3">
      <c r="A40" s="41">
        <v>16</v>
      </c>
      <c r="C40" s="42">
        <f t="shared" si="0"/>
        <v>10</v>
      </c>
      <c r="D40" s="42">
        <f t="shared" si="1"/>
        <v>10</v>
      </c>
    </row>
    <row r="41" spans="1:4" hidden="1" x14ac:dyDescent="0.3">
      <c r="A41" s="41">
        <v>17</v>
      </c>
      <c r="C41" s="42">
        <f t="shared" si="0"/>
        <v>10</v>
      </c>
      <c r="D41" s="42">
        <f t="shared" si="1"/>
        <v>10</v>
      </c>
    </row>
    <row r="42" spans="1:4" hidden="1" x14ac:dyDescent="0.3">
      <c r="A42" s="41">
        <v>18</v>
      </c>
      <c r="C42" s="42">
        <f t="shared" si="0"/>
        <v>10</v>
      </c>
      <c r="D42" s="42">
        <f t="shared" si="1"/>
        <v>10</v>
      </c>
    </row>
    <row r="43" spans="1:4" hidden="1" x14ac:dyDescent="0.3">
      <c r="A43" s="41">
        <v>19</v>
      </c>
      <c r="C43" s="42">
        <f t="shared" si="0"/>
        <v>10</v>
      </c>
      <c r="D43" s="42">
        <f t="shared" si="1"/>
        <v>10</v>
      </c>
    </row>
    <row r="44" spans="1:4" hidden="1" x14ac:dyDescent="0.3">
      <c r="A44" s="41">
        <v>20</v>
      </c>
      <c r="C44" s="42">
        <f t="shared" si="0"/>
        <v>10</v>
      </c>
      <c r="D44" s="42">
        <f t="shared" si="1"/>
        <v>10</v>
      </c>
    </row>
    <row r="45" spans="1:4" hidden="1" x14ac:dyDescent="0.3">
      <c r="A45" s="40" t="s">
        <v>5</v>
      </c>
    </row>
    <row r="46" spans="1:4" s="8" customFormat="1" ht="13.8" hidden="1" x14ac:dyDescent="0.3">
      <c r="A46" s="43" t="s">
        <v>2</v>
      </c>
      <c r="B46" s="43" t="s">
        <v>4</v>
      </c>
      <c r="C46" s="44">
        <f>SUM(C47:C66)</f>
        <v>18.72</v>
      </c>
      <c r="D46" s="44">
        <f>SUM(D47:D66)</f>
        <v>21.493117333220024</v>
      </c>
    </row>
    <row r="47" spans="1:4" s="8" customFormat="1" ht="13.8" hidden="1" x14ac:dyDescent="0.3">
      <c r="A47" s="8">
        <v>1</v>
      </c>
      <c r="B47" s="19" t="s">
        <v>4</v>
      </c>
      <c r="C47" s="1">
        <f>IF(C25&lt;2,C25*(C$7-C$11)*C$13,0)</f>
        <v>2.34</v>
      </c>
      <c r="D47" s="1">
        <f>IF(D25&lt;2,D25*(D$7-D$11)*D$13,IF((D25&gt;6),0,(#REF!-D$11)))</f>
        <v>1.4328744888813345</v>
      </c>
    </row>
    <row r="48" spans="1:4" s="8" customFormat="1" ht="13.8" hidden="1" x14ac:dyDescent="0.3">
      <c r="A48" s="8">
        <v>2</v>
      </c>
      <c r="B48" s="19" t="s">
        <v>4</v>
      </c>
      <c r="C48" s="1">
        <f t="shared" ref="C48:C66" si="2">IF(C26&lt;2,C26*(C$7-C$11)*C$13,0)</f>
        <v>2.34</v>
      </c>
      <c r="D48" s="1">
        <f>IF(D26&lt;2,D26*(D$7-D$11)*D$13,IF((D26&gt;6),0,(#REF!-D$11)))</f>
        <v>1.4328744888813345</v>
      </c>
    </row>
    <row r="49" spans="1:4" s="8" customFormat="1" ht="13.8" hidden="1" x14ac:dyDescent="0.3">
      <c r="A49" s="8">
        <v>3</v>
      </c>
      <c r="B49" s="19" t="s">
        <v>4</v>
      </c>
      <c r="C49" s="1">
        <f t="shared" si="2"/>
        <v>2.34</v>
      </c>
      <c r="D49" s="1">
        <f>IF(D27&lt;2,D27*(D$7-D$11)*D$13,IF((D27&gt;6),0,(#REF!-D$11)))</f>
        <v>1.4328744888813345</v>
      </c>
    </row>
    <row r="50" spans="1:4" s="8" customFormat="1" ht="13.8" hidden="1" x14ac:dyDescent="0.3">
      <c r="A50" s="8">
        <v>4</v>
      </c>
      <c r="B50" s="19" t="s">
        <v>4</v>
      </c>
      <c r="C50" s="1">
        <f t="shared" si="2"/>
        <v>2.34</v>
      </c>
      <c r="D50" s="1">
        <f>IF(D28&lt;2,D28*(D$7-D$11)*D$13,IF((D28&gt;6),0,(#REF!-D$11)))</f>
        <v>1.4328744888813345</v>
      </c>
    </row>
    <row r="51" spans="1:4" s="8" customFormat="1" ht="13.8" hidden="1" x14ac:dyDescent="0.3">
      <c r="A51" s="8">
        <v>5</v>
      </c>
      <c r="B51" s="19" t="s">
        <v>4</v>
      </c>
      <c r="C51" s="1">
        <f t="shared" si="2"/>
        <v>2.34</v>
      </c>
      <c r="D51" s="1">
        <f>IF(D29&lt;2,D29*(D$7-D$11)*D$13,IF((D29&gt;6),0,(#REF!-D$11)))</f>
        <v>1.4328744888813345</v>
      </c>
    </row>
    <row r="52" spans="1:4" s="8" customFormat="1" ht="13.8" hidden="1" x14ac:dyDescent="0.3">
      <c r="A52" s="8">
        <v>6</v>
      </c>
      <c r="B52" s="19" t="s">
        <v>4</v>
      </c>
      <c r="C52" s="1">
        <f t="shared" si="2"/>
        <v>2.34</v>
      </c>
      <c r="D52" s="1">
        <f>IF(D30&lt;2,D30*(D$7-D$11)*D$13,IF((D30&gt;6),0,(#REF!-D$11)))</f>
        <v>1.4328744888813345</v>
      </c>
    </row>
    <row r="53" spans="1:4" s="8" customFormat="1" ht="13.8" hidden="1" x14ac:dyDescent="0.3">
      <c r="A53" s="8">
        <v>7</v>
      </c>
      <c r="B53" s="19" t="s">
        <v>4</v>
      </c>
      <c r="C53" s="1">
        <f t="shared" si="2"/>
        <v>2.34</v>
      </c>
      <c r="D53" s="1">
        <f>IF(D31&lt;2,D31*(D$7-D$11)*D$13,IF((D31&gt;6),0,(#REF!-D$11)))</f>
        <v>1.4328744888813345</v>
      </c>
    </row>
    <row r="54" spans="1:4" s="8" customFormat="1" ht="13.8" hidden="1" x14ac:dyDescent="0.3">
      <c r="A54" s="8">
        <v>8</v>
      </c>
      <c r="B54" s="19" t="s">
        <v>4</v>
      </c>
      <c r="C54" s="1">
        <f t="shared" si="2"/>
        <v>2.34</v>
      </c>
      <c r="D54" s="1">
        <f>IF(D32&lt;2,D32*(D$7-D$11)*D$13,IF((D32&gt;6),0,(#REF!-D$11)))</f>
        <v>1.4328744888813345</v>
      </c>
    </row>
    <row r="55" spans="1:4" s="8" customFormat="1" ht="13.8" hidden="1" x14ac:dyDescent="0.3">
      <c r="A55" s="8">
        <v>9</v>
      </c>
      <c r="B55" s="19" t="s">
        <v>4</v>
      </c>
      <c r="C55" s="1">
        <f t="shared" si="2"/>
        <v>0</v>
      </c>
      <c r="D55" s="1">
        <f>IF(D33&lt;2,D33*(D$7-D$11)*D$13,IF((D33&gt;6),0,(#REF!-D$11)))</f>
        <v>1.4328744888813345</v>
      </c>
    </row>
    <row r="56" spans="1:4" s="8" customFormat="1" ht="13.8" hidden="1" x14ac:dyDescent="0.3">
      <c r="A56" s="8">
        <v>10</v>
      </c>
      <c r="B56" s="19" t="s">
        <v>4</v>
      </c>
      <c r="C56" s="1">
        <f t="shared" si="2"/>
        <v>0</v>
      </c>
      <c r="D56" s="1">
        <f>IF(D34&lt;2,D34*(D$7-D$11)*D$13,IF((D34&gt;6),0,(#REF!-D$11)))</f>
        <v>1.4328744888813345</v>
      </c>
    </row>
    <row r="57" spans="1:4" s="8" customFormat="1" ht="13.8" hidden="1" x14ac:dyDescent="0.3">
      <c r="A57" s="8">
        <v>11</v>
      </c>
      <c r="B57" s="19" t="s">
        <v>4</v>
      </c>
      <c r="C57" s="1">
        <f t="shared" si="2"/>
        <v>0</v>
      </c>
      <c r="D57" s="1">
        <f>IF(D35&lt;2,D35*(D$7-D$11)*D$13,IF((D35&gt;6),0,(#REF!-D$11)))</f>
        <v>1.4328744888813345</v>
      </c>
    </row>
    <row r="58" spans="1:4" s="8" customFormat="1" ht="13.8" hidden="1" x14ac:dyDescent="0.3">
      <c r="A58" s="8">
        <v>12</v>
      </c>
      <c r="B58" s="19" t="s">
        <v>4</v>
      </c>
      <c r="C58" s="1">
        <f t="shared" si="2"/>
        <v>0</v>
      </c>
      <c r="D58" s="1">
        <f>IF(D36&lt;2,D36*(D$7-D$11)*D$13,IF((D36&gt;6),0,(#REF!-D$11)))</f>
        <v>1.4328744888813345</v>
      </c>
    </row>
    <row r="59" spans="1:4" s="8" customFormat="1" ht="13.8" hidden="1" x14ac:dyDescent="0.3">
      <c r="A59" s="8">
        <v>13</v>
      </c>
      <c r="B59" s="19" t="s">
        <v>4</v>
      </c>
      <c r="C59" s="1">
        <f t="shared" si="2"/>
        <v>0</v>
      </c>
      <c r="D59" s="1">
        <f>IF(D37&lt;2,D37*(D$7-D$11)*D$13,IF((D37&gt;6),0,(#REF!-D$11)))</f>
        <v>1.4328744888813345</v>
      </c>
    </row>
    <row r="60" spans="1:4" s="8" customFormat="1" ht="13.8" hidden="1" x14ac:dyDescent="0.3">
      <c r="A60" s="8">
        <v>14</v>
      </c>
      <c r="B60" s="19" t="s">
        <v>4</v>
      </c>
      <c r="C60" s="1">
        <f t="shared" si="2"/>
        <v>0</v>
      </c>
      <c r="D60" s="1">
        <f>IF(D38&lt;2,D38*(D$7-D$11)*D$13,IF((D38&gt;6),0,(#REF!-D$11)))</f>
        <v>1.4328744888813345</v>
      </c>
    </row>
    <row r="61" spans="1:4" s="8" customFormat="1" ht="13.8" hidden="1" x14ac:dyDescent="0.3">
      <c r="A61" s="8">
        <v>15</v>
      </c>
      <c r="B61" s="19" t="s">
        <v>4</v>
      </c>
      <c r="C61" s="1">
        <f t="shared" si="2"/>
        <v>0</v>
      </c>
      <c r="D61" s="1">
        <f>IF(D39&lt;2,D39*(D$7-D$11)*D$13,IF((D39&gt;6),0,(#REF!-D$11)))</f>
        <v>1.4328744888813345</v>
      </c>
    </row>
    <row r="62" spans="1:4" s="8" customFormat="1" ht="13.8" hidden="1" x14ac:dyDescent="0.3">
      <c r="A62" s="8">
        <v>16</v>
      </c>
      <c r="B62" s="19" t="s">
        <v>4</v>
      </c>
      <c r="C62" s="1">
        <f t="shared" si="2"/>
        <v>0</v>
      </c>
      <c r="D62" s="1">
        <f>IF(D40&lt;2,D40*(D$7-D$11)*D$13,IF((D40&gt;6),0,(#REF!-D$11)))</f>
        <v>0</v>
      </c>
    </row>
    <row r="63" spans="1:4" s="8" customFormat="1" ht="13.8" hidden="1" x14ac:dyDescent="0.3">
      <c r="A63" s="8">
        <v>17</v>
      </c>
      <c r="B63" s="19" t="s">
        <v>4</v>
      </c>
      <c r="C63" s="1">
        <f t="shared" si="2"/>
        <v>0</v>
      </c>
      <c r="D63" s="1">
        <f>IF(D41&lt;2,D41*(D$7-D$11)*D$13,IF((D41&gt;6),0,(#REF!-D$11)))</f>
        <v>0</v>
      </c>
    </row>
    <row r="64" spans="1:4" s="8" customFormat="1" ht="13.8" hidden="1" x14ac:dyDescent="0.3">
      <c r="A64" s="8">
        <v>18</v>
      </c>
      <c r="B64" s="19" t="s">
        <v>4</v>
      </c>
      <c r="C64" s="1">
        <f t="shared" si="2"/>
        <v>0</v>
      </c>
      <c r="D64" s="1">
        <f>IF(D42&lt;2,D42*(D$7-D$11)*D$13,IF((D42&gt;6),0,(#REF!-D$11)))</f>
        <v>0</v>
      </c>
    </row>
    <row r="65" spans="1:4" s="8" customFormat="1" ht="13.8" hidden="1" x14ac:dyDescent="0.3">
      <c r="A65" s="8">
        <v>19</v>
      </c>
      <c r="B65" s="19" t="s">
        <v>4</v>
      </c>
      <c r="C65" s="1">
        <f t="shared" si="2"/>
        <v>0</v>
      </c>
      <c r="D65" s="1">
        <f>IF(D43&lt;2,D43*(D$7-D$11)*D$13,IF((D43&gt;6),0,(#REF!-D$11)))</f>
        <v>0</v>
      </c>
    </row>
    <row r="66" spans="1:4" s="8" customFormat="1" ht="13.8" hidden="1" x14ac:dyDescent="0.3">
      <c r="A66" s="8">
        <v>20</v>
      </c>
      <c r="B66" s="19" t="s">
        <v>4</v>
      </c>
      <c r="C66" s="1">
        <f t="shared" si="2"/>
        <v>0</v>
      </c>
      <c r="D66" s="1">
        <f>IF(D44&lt;2,D44*(D$7-D$11)*D$13,IF((D44&gt;6),0,(#REF!-D$11)))</f>
        <v>0</v>
      </c>
    </row>
    <row r="67" spans="1:4" s="45" customFormat="1" ht="13.8" hidden="1" x14ac:dyDescent="0.3">
      <c r="A67" s="43" t="s">
        <v>1</v>
      </c>
      <c r="B67" s="43" t="s">
        <v>4</v>
      </c>
      <c r="C67" s="2">
        <f>SUM(C68:C87)</f>
        <v>15.501814573581923</v>
      </c>
      <c r="D67" s="2">
        <f>SUM(D68:D87)</f>
        <v>15.501814573581912</v>
      </c>
    </row>
    <row r="68" spans="1:4" s="8" customFormat="1" ht="13.8" hidden="1" x14ac:dyDescent="0.3">
      <c r="A68" s="8">
        <v>1</v>
      </c>
      <c r="B68" s="19" t="s">
        <v>4</v>
      </c>
      <c r="C68" s="1">
        <f t="shared" ref="C68:D87" si="3">C47/(1+C$15)^$A47</f>
        <v>2.2415209599253174</v>
      </c>
      <c r="D68" s="1">
        <f t="shared" si="3"/>
        <v>1.372571880243499</v>
      </c>
    </row>
    <row r="69" spans="1:4" s="8" customFormat="1" ht="13.8" hidden="1" x14ac:dyDescent="0.3">
      <c r="A69" s="8">
        <v>2</v>
      </c>
      <c r="B69" s="19" t="s">
        <v>4</v>
      </c>
      <c r="C69" s="1">
        <f>C48/(1+C$15)^$A48</f>
        <v>2.1471864161472292</v>
      </c>
      <c r="D69" s="1">
        <f t="shared" si="3"/>
        <v>1.3148071104999597</v>
      </c>
    </row>
    <row r="70" spans="1:4" s="8" customFormat="1" ht="13.8" hidden="1" x14ac:dyDescent="0.3">
      <c r="A70" s="8">
        <v>3</v>
      </c>
      <c r="B70" s="19" t="s">
        <v>4</v>
      </c>
      <c r="C70" s="1">
        <f t="shared" si="3"/>
        <v>2.0568219472909997</v>
      </c>
      <c r="D70" s="1">
        <f t="shared" si="3"/>
        <v>1.2594733745489328</v>
      </c>
    </row>
    <row r="71" spans="1:4" s="8" customFormat="1" ht="13.8" hidden="1" x14ac:dyDescent="0.3">
      <c r="A71" s="8">
        <v>4</v>
      </c>
      <c r="B71" s="19" t="s">
        <v>4</v>
      </c>
      <c r="C71" s="1">
        <f t="shared" si="3"/>
        <v>1.9702604725158896</v>
      </c>
      <c r="D71" s="1">
        <f t="shared" si="3"/>
        <v>1.2064683621877359</v>
      </c>
    </row>
    <row r="72" spans="1:4" s="8" customFormat="1" ht="13.8" hidden="1" x14ac:dyDescent="0.3">
      <c r="A72" s="8">
        <v>5</v>
      </c>
      <c r="B72" s="19" t="s">
        <v>4</v>
      </c>
      <c r="C72" s="1">
        <f t="shared" si="3"/>
        <v>1.8873419425883446</v>
      </c>
      <c r="D72" s="1">
        <f t="shared" si="3"/>
        <v>1.1556940689446922</v>
      </c>
    </row>
    <row r="73" spans="1:4" s="8" customFormat="1" ht="13.8" hidden="1" x14ac:dyDescent="0.3">
      <c r="A73" s="8">
        <v>6</v>
      </c>
      <c r="B73" s="19" t="s">
        <v>4</v>
      </c>
      <c r="C73" s="1">
        <f t="shared" si="3"/>
        <v>1.8079130439563844</v>
      </c>
      <c r="D73" s="1">
        <f t="shared" si="3"/>
        <v>1.1070566148721803</v>
      </c>
    </row>
    <row r="74" spans="1:4" s="8" customFormat="1" ht="13.8" hidden="1" x14ac:dyDescent="0.3">
      <c r="A74" s="8">
        <v>7</v>
      </c>
      <c r="B74" s="19" t="s">
        <v>4</v>
      </c>
      <c r="C74" s="1">
        <f t="shared" si="3"/>
        <v>1.7318269152780417</v>
      </c>
      <c r="D74" s="1">
        <f t="shared" si="3"/>
        <v>1.0604660709657958</v>
      </c>
    </row>
    <row r="75" spans="1:4" s="8" customFormat="1" ht="13.8" hidden="1" x14ac:dyDescent="0.3">
      <c r="A75" s="8">
        <v>8</v>
      </c>
      <c r="B75" s="19" t="s">
        <v>4</v>
      </c>
      <c r="C75" s="1">
        <f t="shared" si="3"/>
        <v>1.6589428758797167</v>
      </c>
      <c r="D75" s="1">
        <f t="shared" si="3"/>
        <v>1.0158362928886668</v>
      </c>
    </row>
    <row r="76" spans="1:4" s="8" customFormat="1" ht="13.8" hidden="1" x14ac:dyDescent="0.3">
      <c r="A76" s="8">
        <v>9</v>
      </c>
      <c r="B76" s="19" t="s">
        <v>4</v>
      </c>
      <c r="C76" s="1">
        <f t="shared" si="3"/>
        <v>0</v>
      </c>
      <c r="D76" s="1">
        <f t="shared" si="3"/>
        <v>0.97308476169349578</v>
      </c>
    </row>
    <row r="77" spans="1:4" s="8" customFormat="1" ht="13.8" hidden="1" x14ac:dyDescent="0.3">
      <c r="A77" s="8">
        <v>10</v>
      </c>
      <c r="B77" s="19" t="s">
        <v>4</v>
      </c>
      <c r="C77" s="1">
        <f t="shared" si="3"/>
        <v>0</v>
      </c>
      <c r="D77" s="1">
        <f t="shared" si="3"/>
        <v>0.93213243124782197</v>
      </c>
    </row>
    <row r="78" spans="1:4" s="8" customFormat="1" ht="13.8" hidden="1" x14ac:dyDescent="0.3">
      <c r="A78" s="8">
        <v>11</v>
      </c>
      <c r="B78" s="19" t="s">
        <v>4</v>
      </c>
      <c r="C78" s="1">
        <f t="shared" si="3"/>
        <v>0</v>
      </c>
      <c r="D78" s="1">
        <f t="shared" si="3"/>
        <v>0.89290358208040077</v>
      </c>
    </row>
    <row r="79" spans="1:4" s="8" customFormat="1" ht="13.8" hidden="1" x14ac:dyDescent="0.3">
      <c r="A79" s="8">
        <v>12</v>
      </c>
      <c r="B79" s="19" t="s">
        <v>4</v>
      </c>
      <c r="C79" s="1">
        <f t="shared" si="3"/>
        <v>0</v>
      </c>
      <c r="D79" s="1">
        <f t="shared" si="3"/>
        <v>0.85532568137846765</v>
      </c>
    </row>
    <row r="80" spans="1:4" s="8" customFormat="1" ht="13.8" hidden="1" x14ac:dyDescent="0.3">
      <c r="A80" s="8">
        <v>13</v>
      </c>
      <c r="B80" s="19" t="s">
        <v>4</v>
      </c>
      <c r="C80" s="1">
        <f t="shared" si="3"/>
        <v>0</v>
      </c>
      <c r="D80" s="1">
        <f t="shared" si="3"/>
        <v>0.81932924887702518</v>
      </c>
    </row>
    <row r="81" spans="1:4" s="8" customFormat="1" ht="13.8" hidden="1" x14ac:dyDescent="0.3">
      <c r="A81" s="8">
        <v>14</v>
      </c>
      <c r="B81" s="19" t="s">
        <v>4</v>
      </c>
      <c r="C81" s="1">
        <f t="shared" si="3"/>
        <v>0</v>
      </c>
      <c r="D81" s="1">
        <f t="shared" si="3"/>
        <v>0.78484772839218742</v>
      </c>
    </row>
    <row r="82" spans="1:4" s="8" customFormat="1" ht="13.8" hidden="1" x14ac:dyDescent="0.3">
      <c r="A82" s="8">
        <v>15</v>
      </c>
      <c r="B82" s="19" t="s">
        <v>4</v>
      </c>
      <c r="C82" s="1">
        <f t="shared" si="3"/>
        <v>0</v>
      </c>
      <c r="D82" s="1">
        <f t="shared" si="3"/>
        <v>0.75181736476105177</v>
      </c>
    </row>
    <row r="83" spans="1:4" s="8" customFormat="1" ht="13.8" hidden="1" x14ac:dyDescent="0.3">
      <c r="A83" s="8">
        <v>16</v>
      </c>
      <c r="B83" s="19" t="s">
        <v>4</v>
      </c>
      <c r="C83" s="1">
        <f t="shared" si="3"/>
        <v>0</v>
      </c>
      <c r="D83" s="1">
        <f t="shared" si="3"/>
        <v>0</v>
      </c>
    </row>
    <row r="84" spans="1:4" s="8" customFormat="1" ht="13.8" hidden="1" x14ac:dyDescent="0.3">
      <c r="A84" s="8">
        <v>17</v>
      </c>
      <c r="B84" s="19" t="s">
        <v>4</v>
      </c>
      <c r="C84" s="1">
        <f t="shared" si="3"/>
        <v>0</v>
      </c>
      <c r="D84" s="1">
        <f t="shared" si="3"/>
        <v>0</v>
      </c>
    </row>
    <row r="85" spans="1:4" s="8" customFormat="1" ht="13.8" hidden="1" x14ac:dyDescent="0.3">
      <c r="A85" s="8">
        <v>18</v>
      </c>
      <c r="B85" s="19" t="s">
        <v>4</v>
      </c>
      <c r="C85" s="1">
        <f t="shared" si="3"/>
        <v>0</v>
      </c>
      <c r="D85" s="1">
        <f t="shared" si="3"/>
        <v>0</v>
      </c>
    </row>
    <row r="86" spans="1:4" s="8" customFormat="1" ht="13.8" hidden="1" x14ac:dyDescent="0.3">
      <c r="A86" s="8">
        <v>19</v>
      </c>
      <c r="B86" s="19" t="s">
        <v>4</v>
      </c>
      <c r="C86" s="1">
        <f t="shared" si="3"/>
        <v>0</v>
      </c>
      <c r="D86" s="1">
        <f t="shared" si="3"/>
        <v>0</v>
      </c>
    </row>
    <row r="87" spans="1:4" s="8" customFormat="1" ht="13.8" hidden="1" x14ac:dyDescent="0.3">
      <c r="A87" s="8">
        <v>20</v>
      </c>
      <c r="B87" s="19" t="s">
        <v>4</v>
      </c>
      <c r="C87" s="1">
        <f t="shared" si="3"/>
        <v>0</v>
      </c>
      <c r="D87" s="1">
        <f t="shared" si="3"/>
        <v>0</v>
      </c>
    </row>
    <row r="88" spans="1:4" hidden="1" x14ac:dyDescent="0.3">
      <c r="A88" s="46"/>
      <c r="B88" s="47"/>
      <c r="C88" s="1"/>
      <c r="D88" s="1"/>
    </row>
    <row r="89" spans="1:4" hidden="1" x14ac:dyDescent="0.3">
      <c r="A89" s="40" t="s">
        <v>3</v>
      </c>
      <c r="C89" s="48"/>
      <c r="D89" s="48"/>
    </row>
    <row r="90" spans="1:4" s="45" customFormat="1" ht="13.8" hidden="1" x14ac:dyDescent="0.3">
      <c r="A90" s="43" t="s">
        <v>2</v>
      </c>
      <c r="B90" s="43" t="s">
        <v>0</v>
      </c>
      <c r="C90" s="2">
        <f>SUM(C91:C110)</f>
        <v>8</v>
      </c>
      <c r="D90" s="2">
        <f>SUM(D91:D110)</f>
        <v>15</v>
      </c>
    </row>
    <row r="91" spans="1:4" s="8" customFormat="1" ht="13.8" hidden="1" x14ac:dyDescent="0.3">
      <c r="A91" s="8">
        <v>1</v>
      </c>
      <c r="B91" s="19" t="s">
        <v>0</v>
      </c>
      <c r="C91" s="1">
        <f>IF(C25&lt;2,C$13*C25,0)</f>
        <v>1</v>
      </c>
      <c r="D91" s="1">
        <f>IF(D25&lt;2,D25*D$13,0)</f>
        <v>1</v>
      </c>
    </row>
    <row r="92" spans="1:4" s="8" customFormat="1" ht="13.8" hidden="1" x14ac:dyDescent="0.3">
      <c r="A92" s="8">
        <v>2</v>
      </c>
      <c r="B92" s="19" t="s">
        <v>0</v>
      </c>
      <c r="C92" s="1">
        <f t="shared" ref="C92:C110" si="4">IF(C26&lt;2,C$13*C26,0)</f>
        <v>1</v>
      </c>
      <c r="D92" s="1">
        <f t="shared" ref="D92:D110" si="5">IF(D26&lt;2,D26*D$13,0)</f>
        <v>1</v>
      </c>
    </row>
    <row r="93" spans="1:4" s="8" customFormat="1" ht="13.8" hidden="1" x14ac:dyDescent="0.3">
      <c r="A93" s="8">
        <v>3</v>
      </c>
      <c r="B93" s="19" t="s">
        <v>0</v>
      </c>
      <c r="C93" s="1">
        <f t="shared" si="4"/>
        <v>1</v>
      </c>
      <c r="D93" s="1">
        <f t="shared" si="5"/>
        <v>1</v>
      </c>
    </row>
    <row r="94" spans="1:4" s="8" customFormat="1" ht="13.8" hidden="1" x14ac:dyDescent="0.3">
      <c r="A94" s="8">
        <v>4</v>
      </c>
      <c r="B94" s="19" t="s">
        <v>0</v>
      </c>
      <c r="C94" s="1">
        <f t="shared" si="4"/>
        <v>1</v>
      </c>
      <c r="D94" s="1">
        <f t="shared" si="5"/>
        <v>1</v>
      </c>
    </row>
    <row r="95" spans="1:4" s="8" customFormat="1" ht="13.8" hidden="1" x14ac:dyDescent="0.3">
      <c r="A95" s="8">
        <v>5</v>
      </c>
      <c r="B95" s="19" t="s">
        <v>0</v>
      </c>
      <c r="C95" s="1">
        <f t="shared" si="4"/>
        <v>1</v>
      </c>
      <c r="D95" s="1">
        <f t="shared" si="5"/>
        <v>1</v>
      </c>
    </row>
    <row r="96" spans="1:4" s="8" customFormat="1" ht="13.8" hidden="1" x14ac:dyDescent="0.3">
      <c r="A96" s="8">
        <v>6</v>
      </c>
      <c r="B96" s="19" t="s">
        <v>0</v>
      </c>
      <c r="C96" s="1">
        <f t="shared" si="4"/>
        <v>1</v>
      </c>
      <c r="D96" s="1">
        <f t="shared" si="5"/>
        <v>1</v>
      </c>
    </row>
    <row r="97" spans="1:4" s="8" customFormat="1" ht="13.8" hidden="1" x14ac:dyDescent="0.3">
      <c r="A97" s="8">
        <v>7</v>
      </c>
      <c r="B97" s="19" t="s">
        <v>0</v>
      </c>
      <c r="C97" s="1">
        <f t="shared" si="4"/>
        <v>1</v>
      </c>
      <c r="D97" s="1">
        <f t="shared" si="5"/>
        <v>1</v>
      </c>
    </row>
    <row r="98" spans="1:4" s="8" customFormat="1" ht="13.8" hidden="1" x14ac:dyDescent="0.3">
      <c r="A98" s="8">
        <v>8</v>
      </c>
      <c r="B98" s="19" t="s">
        <v>0</v>
      </c>
      <c r="C98" s="1">
        <f t="shared" si="4"/>
        <v>1</v>
      </c>
      <c r="D98" s="1">
        <f t="shared" si="5"/>
        <v>1</v>
      </c>
    </row>
    <row r="99" spans="1:4" s="8" customFormat="1" ht="13.8" hidden="1" x14ac:dyDescent="0.3">
      <c r="A99" s="8">
        <v>9</v>
      </c>
      <c r="B99" s="19" t="s">
        <v>0</v>
      </c>
      <c r="C99" s="1">
        <f t="shared" si="4"/>
        <v>0</v>
      </c>
      <c r="D99" s="1">
        <f t="shared" si="5"/>
        <v>1</v>
      </c>
    </row>
    <row r="100" spans="1:4" s="8" customFormat="1" ht="13.8" hidden="1" x14ac:dyDescent="0.3">
      <c r="A100" s="8">
        <v>10</v>
      </c>
      <c r="B100" s="19" t="s">
        <v>0</v>
      </c>
      <c r="C100" s="1">
        <f t="shared" si="4"/>
        <v>0</v>
      </c>
      <c r="D100" s="1">
        <f t="shared" si="5"/>
        <v>1</v>
      </c>
    </row>
    <row r="101" spans="1:4" s="8" customFormat="1" ht="13.8" hidden="1" x14ac:dyDescent="0.3">
      <c r="A101" s="8">
        <v>11</v>
      </c>
      <c r="B101" s="19" t="s">
        <v>0</v>
      </c>
      <c r="C101" s="1">
        <f t="shared" si="4"/>
        <v>0</v>
      </c>
      <c r="D101" s="1">
        <f t="shared" si="5"/>
        <v>1</v>
      </c>
    </row>
    <row r="102" spans="1:4" s="8" customFormat="1" ht="13.8" hidden="1" x14ac:dyDescent="0.3">
      <c r="A102" s="8">
        <v>12</v>
      </c>
      <c r="B102" s="19" t="s">
        <v>0</v>
      </c>
      <c r="C102" s="1">
        <f t="shared" si="4"/>
        <v>0</v>
      </c>
      <c r="D102" s="1">
        <f t="shared" si="5"/>
        <v>1</v>
      </c>
    </row>
    <row r="103" spans="1:4" s="8" customFormat="1" ht="13.8" hidden="1" x14ac:dyDescent="0.3">
      <c r="A103" s="8">
        <v>13</v>
      </c>
      <c r="B103" s="19" t="s">
        <v>0</v>
      </c>
      <c r="C103" s="1">
        <f t="shared" si="4"/>
        <v>0</v>
      </c>
      <c r="D103" s="1">
        <f t="shared" si="5"/>
        <v>1</v>
      </c>
    </row>
    <row r="104" spans="1:4" s="8" customFormat="1" ht="13.8" hidden="1" x14ac:dyDescent="0.3">
      <c r="A104" s="8">
        <v>14</v>
      </c>
      <c r="B104" s="19" t="s">
        <v>0</v>
      </c>
      <c r="C104" s="1">
        <f t="shared" si="4"/>
        <v>0</v>
      </c>
      <c r="D104" s="1">
        <f t="shared" si="5"/>
        <v>1</v>
      </c>
    </row>
    <row r="105" spans="1:4" s="8" customFormat="1" ht="13.8" hidden="1" x14ac:dyDescent="0.3">
      <c r="A105" s="8">
        <v>15</v>
      </c>
      <c r="B105" s="19" t="s">
        <v>0</v>
      </c>
      <c r="C105" s="1">
        <f t="shared" si="4"/>
        <v>0</v>
      </c>
      <c r="D105" s="1">
        <f t="shared" si="5"/>
        <v>1</v>
      </c>
    </row>
    <row r="106" spans="1:4" s="8" customFormat="1" ht="13.8" hidden="1" x14ac:dyDescent="0.3">
      <c r="A106" s="8">
        <v>16</v>
      </c>
      <c r="B106" s="19" t="s">
        <v>0</v>
      </c>
      <c r="C106" s="1">
        <f t="shared" si="4"/>
        <v>0</v>
      </c>
      <c r="D106" s="1">
        <f t="shared" si="5"/>
        <v>0</v>
      </c>
    </row>
    <row r="107" spans="1:4" s="8" customFormat="1" ht="13.8" hidden="1" x14ac:dyDescent="0.3">
      <c r="A107" s="8">
        <v>17</v>
      </c>
      <c r="B107" s="19" t="s">
        <v>0</v>
      </c>
      <c r="C107" s="1">
        <f t="shared" si="4"/>
        <v>0</v>
      </c>
      <c r="D107" s="1">
        <f t="shared" si="5"/>
        <v>0</v>
      </c>
    </row>
    <row r="108" spans="1:4" s="8" customFormat="1" ht="13.8" hidden="1" x14ac:dyDescent="0.3">
      <c r="A108" s="8">
        <v>18</v>
      </c>
      <c r="B108" s="19" t="s">
        <v>0</v>
      </c>
      <c r="C108" s="1">
        <f t="shared" si="4"/>
        <v>0</v>
      </c>
      <c r="D108" s="1">
        <f t="shared" si="5"/>
        <v>0</v>
      </c>
    </row>
    <row r="109" spans="1:4" s="8" customFormat="1" ht="13.8" hidden="1" x14ac:dyDescent="0.3">
      <c r="A109" s="8">
        <v>19</v>
      </c>
      <c r="B109" s="19" t="s">
        <v>0</v>
      </c>
      <c r="C109" s="1">
        <f t="shared" si="4"/>
        <v>0</v>
      </c>
      <c r="D109" s="1">
        <f t="shared" si="5"/>
        <v>0</v>
      </c>
    </row>
    <row r="110" spans="1:4" s="8" customFormat="1" ht="13.8" hidden="1" x14ac:dyDescent="0.3">
      <c r="A110" s="8">
        <v>20</v>
      </c>
      <c r="B110" s="19" t="s">
        <v>0</v>
      </c>
      <c r="C110" s="1">
        <f t="shared" si="4"/>
        <v>0</v>
      </c>
      <c r="D110" s="1">
        <f t="shared" si="5"/>
        <v>0</v>
      </c>
    </row>
    <row r="111" spans="1:4" hidden="1" x14ac:dyDescent="0.3">
      <c r="A111" s="46"/>
      <c r="B111" s="47"/>
      <c r="C111" s="48"/>
      <c r="D111" s="48"/>
    </row>
    <row r="112" spans="1:4" s="45" customFormat="1" ht="13.8" hidden="1" x14ac:dyDescent="0.3">
      <c r="A112" s="43" t="s">
        <v>1</v>
      </c>
      <c r="B112" s="43" t="s">
        <v>0</v>
      </c>
      <c r="C112" s="2">
        <f>SUM(C113:C132)</f>
        <v>6.6247070827273191</v>
      </c>
      <c r="D112" s="2">
        <f>SUM(D113:D132)</f>
        <v>10.81868279034293</v>
      </c>
    </row>
    <row r="113" spans="1:4" s="8" customFormat="1" ht="13.8" hidden="1" x14ac:dyDescent="0.3">
      <c r="A113" s="8">
        <v>1</v>
      </c>
      <c r="B113" s="19" t="s">
        <v>0</v>
      </c>
      <c r="C113" s="1">
        <f t="shared" ref="C113:D132" si="6">C91/(1+C$15)^$A113</f>
        <v>0.95791494013902456</v>
      </c>
      <c r="D113" s="1">
        <f t="shared" si="6"/>
        <v>0.95791494013902456</v>
      </c>
    </row>
    <row r="114" spans="1:4" s="8" customFormat="1" ht="13.8" hidden="1" x14ac:dyDescent="0.3">
      <c r="A114" s="8">
        <v>2</v>
      </c>
      <c r="B114" s="19" t="s">
        <v>0</v>
      </c>
      <c r="C114" s="1">
        <f t="shared" si="6"/>
        <v>0.91760103254155101</v>
      </c>
      <c r="D114" s="1">
        <f t="shared" si="6"/>
        <v>0.91760103254155101</v>
      </c>
    </row>
    <row r="115" spans="1:4" s="8" customFormat="1" ht="13.8" hidden="1" x14ac:dyDescent="0.3">
      <c r="A115" s="8">
        <v>3</v>
      </c>
      <c r="B115" s="19" t="s">
        <v>0</v>
      </c>
      <c r="C115" s="1">
        <f t="shared" si="6"/>
        <v>0.87898373815854691</v>
      </c>
      <c r="D115" s="1">
        <f t="shared" si="6"/>
        <v>0.87898373815854691</v>
      </c>
    </row>
    <row r="116" spans="1:4" s="8" customFormat="1" ht="13.8" hidden="1" x14ac:dyDescent="0.3">
      <c r="A116" s="8">
        <v>4</v>
      </c>
      <c r="B116" s="19" t="s">
        <v>0</v>
      </c>
      <c r="C116" s="1">
        <f t="shared" si="6"/>
        <v>0.84199165492132044</v>
      </c>
      <c r="D116" s="1">
        <f t="shared" si="6"/>
        <v>0.84199165492132044</v>
      </c>
    </row>
    <row r="117" spans="1:4" s="8" customFormat="1" ht="13.8" hidden="1" x14ac:dyDescent="0.3">
      <c r="A117" s="8">
        <v>5</v>
      </c>
      <c r="B117" s="19" t="s">
        <v>0</v>
      </c>
      <c r="C117" s="1">
        <f t="shared" si="6"/>
        <v>0.80655638572151489</v>
      </c>
      <c r="D117" s="1">
        <f t="shared" si="6"/>
        <v>0.80655638572151489</v>
      </c>
    </row>
    <row r="118" spans="1:4" s="8" customFormat="1" ht="13.8" hidden="1" x14ac:dyDescent="0.3">
      <c r="A118" s="8">
        <v>6</v>
      </c>
      <c r="B118" s="19" t="s">
        <v>0</v>
      </c>
      <c r="C118" s="1">
        <f t="shared" si="6"/>
        <v>0.77261241194717278</v>
      </c>
      <c r="D118" s="1">
        <f t="shared" si="6"/>
        <v>0.77261241194717278</v>
      </c>
    </row>
    <row r="119" spans="1:4" s="8" customFormat="1" ht="13.8" hidden="1" x14ac:dyDescent="0.3">
      <c r="A119" s="8">
        <v>7</v>
      </c>
      <c r="B119" s="19" t="s">
        <v>0</v>
      </c>
      <c r="C119" s="1">
        <f t="shared" si="6"/>
        <v>0.74009697234104355</v>
      </c>
      <c r="D119" s="1">
        <f t="shared" si="6"/>
        <v>0.74009697234104355</v>
      </c>
    </row>
    <row r="120" spans="1:4" s="8" customFormat="1" ht="13.8" hidden="1" x14ac:dyDescent="0.3">
      <c r="A120" s="8">
        <v>8</v>
      </c>
      <c r="B120" s="19" t="s">
        <v>0</v>
      </c>
      <c r="C120" s="1">
        <f t="shared" si="6"/>
        <v>0.70894994695714386</v>
      </c>
      <c r="D120" s="1">
        <f t="shared" si="6"/>
        <v>0.70894994695714386</v>
      </c>
    </row>
    <row r="121" spans="1:4" s="8" customFormat="1" ht="13.8" hidden="1" x14ac:dyDescent="0.3">
      <c r="A121" s="8">
        <v>9</v>
      </c>
      <c r="B121" s="19" t="s">
        <v>0</v>
      </c>
      <c r="C121" s="1">
        <f t="shared" si="6"/>
        <v>0</v>
      </c>
      <c r="D121" s="1">
        <f t="shared" si="6"/>
        <v>0.67911374600101715</v>
      </c>
    </row>
    <row r="122" spans="1:4" s="8" customFormat="1" ht="13.8" hidden="1" x14ac:dyDescent="0.3">
      <c r="A122" s="8">
        <v>10</v>
      </c>
      <c r="B122" s="19" t="s">
        <v>0</v>
      </c>
      <c r="C122" s="1">
        <f t="shared" si="6"/>
        <v>0</v>
      </c>
      <c r="D122" s="1">
        <f t="shared" si="6"/>
        <v>0.65053320334815301</v>
      </c>
    </row>
    <row r="123" spans="1:4" s="8" customFormat="1" ht="13.8" hidden="1" x14ac:dyDescent="0.3">
      <c r="A123" s="8">
        <v>11</v>
      </c>
      <c r="B123" s="19" t="s">
        <v>0</v>
      </c>
      <c r="C123" s="1">
        <f t="shared" si="6"/>
        <v>0</v>
      </c>
      <c r="D123" s="1">
        <f t="shared" si="6"/>
        <v>0.62315547454369391</v>
      </c>
    </row>
    <row r="124" spans="1:4" s="8" customFormat="1" ht="13.8" hidden="1" x14ac:dyDescent="0.3">
      <c r="A124" s="8">
        <v>12</v>
      </c>
      <c r="B124" s="19" t="s">
        <v>0</v>
      </c>
      <c r="C124" s="1">
        <f t="shared" si="6"/>
        <v>0</v>
      </c>
      <c r="D124" s="1">
        <f t="shared" si="6"/>
        <v>0.59692993909482794</v>
      </c>
    </row>
    <row r="125" spans="1:4" s="8" customFormat="1" ht="13.8" hidden="1" x14ac:dyDescent="0.3">
      <c r="A125" s="8">
        <v>13</v>
      </c>
      <c r="B125" s="19" t="s">
        <v>0</v>
      </c>
      <c r="C125" s="1">
        <f t="shared" si="6"/>
        <v>0</v>
      </c>
      <c r="D125" s="1">
        <f t="shared" si="6"/>
        <v>0.57180810687521366</v>
      </c>
    </row>
    <row r="126" spans="1:4" s="8" customFormat="1" ht="13.8" hidden="1" x14ac:dyDescent="0.3">
      <c r="A126" s="8">
        <v>14</v>
      </c>
      <c r="B126" s="19" t="s">
        <v>0</v>
      </c>
      <c r="C126" s="1">
        <f t="shared" si="6"/>
        <v>0</v>
      </c>
      <c r="D126" s="1">
        <f t="shared" si="6"/>
        <v>0.54774352846837915</v>
      </c>
    </row>
    <row r="127" spans="1:4" s="8" customFormat="1" ht="13.8" hidden="1" x14ac:dyDescent="0.3">
      <c r="A127" s="8">
        <v>15</v>
      </c>
      <c r="B127" s="19" t="s">
        <v>0</v>
      </c>
      <c r="C127" s="1">
        <f t="shared" si="6"/>
        <v>0</v>
      </c>
      <c r="D127" s="1">
        <f t="shared" si="6"/>
        <v>0.52469170928432551</v>
      </c>
    </row>
    <row r="128" spans="1:4" s="8" customFormat="1" ht="13.8" hidden="1" x14ac:dyDescent="0.3">
      <c r="A128" s="8">
        <v>16</v>
      </c>
      <c r="B128" s="19" t="s">
        <v>0</v>
      </c>
      <c r="C128" s="1">
        <f t="shared" si="6"/>
        <v>0</v>
      </c>
      <c r="D128" s="1">
        <f t="shared" si="6"/>
        <v>0</v>
      </c>
    </row>
    <row r="129" spans="1:4" s="8" customFormat="1" ht="13.8" hidden="1" x14ac:dyDescent="0.3">
      <c r="A129" s="8">
        <v>17</v>
      </c>
      <c r="B129" s="19" t="s">
        <v>0</v>
      </c>
      <c r="C129" s="1">
        <f t="shared" si="6"/>
        <v>0</v>
      </c>
      <c r="D129" s="1">
        <f t="shared" si="6"/>
        <v>0</v>
      </c>
    </row>
    <row r="130" spans="1:4" s="8" customFormat="1" ht="13.8" hidden="1" x14ac:dyDescent="0.3">
      <c r="A130" s="8">
        <v>18</v>
      </c>
      <c r="B130" s="19" t="s">
        <v>0</v>
      </c>
      <c r="C130" s="1">
        <f t="shared" si="6"/>
        <v>0</v>
      </c>
      <c r="D130" s="1">
        <f t="shared" si="6"/>
        <v>0</v>
      </c>
    </row>
    <row r="131" spans="1:4" s="8" customFormat="1" ht="13.8" hidden="1" x14ac:dyDescent="0.3">
      <c r="A131" s="8">
        <v>19</v>
      </c>
      <c r="B131" s="19" t="s">
        <v>0</v>
      </c>
      <c r="C131" s="1">
        <f t="shared" si="6"/>
        <v>0</v>
      </c>
      <c r="D131" s="1">
        <f t="shared" si="6"/>
        <v>0</v>
      </c>
    </row>
    <row r="132" spans="1:4" s="8" customFormat="1" ht="13.8" hidden="1" x14ac:dyDescent="0.3">
      <c r="A132" s="8">
        <v>20</v>
      </c>
      <c r="B132" s="19" t="s">
        <v>0</v>
      </c>
      <c r="C132" s="1">
        <f t="shared" si="6"/>
        <v>0</v>
      </c>
      <c r="D132" s="1">
        <f t="shared" si="6"/>
        <v>0</v>
      </c>
    </row>
    <row r="133" spans="1:4" x14ac:dyDescent="0.3">
      <c r="A133" s="49"/>
    </row>
    <row r="145" s="10" customFormat="1" x14ac:dyDescent="0.3"/>
    <row r="146" s="10" customFormat="1" x14ac:dyDescent="0.3"/>
    <row r="147" s="10" customFormat="1" x14ac:dyDescent="0.3"/>
    <row r="148" s="10" customFormat="1" x14ac:dyDescent="0.3"/>
    <row r="149" s="10" customFormat="1" x14ac:dyDescent="0.3"/>
    <row r="150" s="10" customFormat="1" x14ac:dyDescent="0.3"/>
    <row r="151" s="10" customFormat="1" x14ac:dyDescent="0.3"/>
    <row r="152" s="10" customFormat="1" x14ac:dyDescent="0.3"/>
    <row r="153" s="10" customFormat="1" x14ac:dyDescent="0.3"/>
    <row r="154" s="10" customFormat="1" x14ac:dyDescent="0.3"/>
    <row r="155" s="10" customFormat="1" x14ac:dyDescent="0.3"/>
    <row r="156" s="10" customFormat="1" x14ac:dyDescent="0.3"/>
    <row r="157" s="10" customFormat="1" x14ac:dyDescent="0.3"/>
    <row r="158" s="10" customFormat="1" x14ac:dyDescent="0.3"/>
    <row r="159" s="10" customFormat="1" x14ac:dyDescent="0.3"/>
    <row r="160" s="10" customFormat="1" x14ac:dyDescent="0.3"/>
  </sheetData>
  <sheetProtection algorithmName="SHA-512" hashValue="7nEsBPtKOjbf6pRTAgbJnsNR4RhDM976drwddsfG+FAMj0TIm6lBxkiYd34GdS7FkOYnMmRR9nRolygf3wGU6w==" saltValue="NyUhPM/+JN+UTzUm5krqQg==" spinCount="100000" sheet="1" objects="1" scenarios="1" selectLockedCells="1"/>
  <mergeCells count="1">
    <mergeCell ref="C4:D4"/>
  </mergeCells>
  <conditionalFormatting sqref="C25:D44">
    <cfRule type="cellIs" dxfId="16" priority="28" operator="equal">
      <formula>10</formula>
    </cfRule>
  </conditionalFormatting>
  <pageMargins left="0.39370078740157483" right="0.39370078740157483" top="0.78740157480314965" bottom="0.78740157480314965" header="0.31496062992125984" footer="0.31496062992125984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/>
    <pageSetUpPr fitToPage="1"/>
  </sheetPr>
  <dimension ref="A1:AGY133"/>
  <sheetViews>
    <sheetView zoomScale="130" zoomScaleNormal="130" workbookViewId="0">
      <selection activeCell="C7" sqref="C7"/>
    </sheetView>
  </sheetViews>
  <sheetFormatPr baseColWidth="10" defaultColWidth="11.44140625" defaultRowHeight="14.4" x14ac:dyDescent="0.3"/>
  <cols>
    <col min="1" max="1" width="30.6640625" style="10" customWidth="1"/>
    <col min="2" max="2" width="13.6640625" style="10" customWidth="1"/>
    <col min="3" max="4" width="7.6640625" style="10" customWidth="1"/>
    <col min="5" max="5" width="2.6640625" style="10" customWidth="1"/>
    <col min="6" max="6" width="11.44140625" style="12"/>
    <col min="7" max="16384" width="11.44140625" style="10"/>
  </cols>
  <sheetData>
    <row r="1" spans="1:883" ht="15.6" x14ac:dyDescent="0.3">
      <c r="A1" s="6" t="s">
        <v>50</v>
      </c>
      <c r="B1" s="7"/>
      <c r="C1" s="8" t="s">
        <v>31</v>
      </c>
      <c r="D1" s="8"/>
      <c r="E1" s="8"/>
      <c r="F1" s="9" t="s">
        <v>29</v>
      </c>
    </row>
    <row r="2" spans="1:883" x14ac:dyDescent="0.3">
      <c r="A2" s="11"/>
      <c r="B2" s="7"/>
      <c r="C2" s="8"/>
      <c r="D2" s="8"/>
      <c r="E2" s="8"/>
    </row>
    <row r="3" spans="1:883" x14ac:dyDescent="0.3">
      <c r="A3" s="13"/>
      <c r="B3" s="13"/>
      <c r="C3" s="14" t="s">
        <v>14</v>
      </c>
      <c r="D3" s="15" t="s">
        <v>12</v>
      </c>
    </row>
    <row r="4" spans="1:883" ht="15" customHeight="1" x14ac:dyDescent="0.3">
      <c r="A4" s="13" t="s">
        <v>10</v>
      </c>
      <c r="B4" s="16"/>
      <c r="C4" s="76" t="s">
        <v>32</v>
      </c>
      <c r="D4" s="77"/>
    </row>
    <row r="5" spans="1:883" ht="5.0999999999999996" customHeight="1" x14ac:dyDescent="0.3"/>
    <row r="6" spans="1:883" s="18" customFormat="1" ht="16.2" thickBot="1" x14ac:dyDescent="0.35">
      <c r="A6" s="17" t="s">
        <v>13</v>
      </c>
      <c r="E6" s="10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</row>
    <row r="7" spans="1:883" ht="15.6" thickTop="1" thickBot="1" x14ac:dyDescent="0.35">
      <c r="A7" s="10" t="s">
        <v>59</v>
      </c>
      <c r="B7" s="19" t="s">
        <v>24</v>
      </c>
      <c r="C7" s="3">
        <v>9</v>
      </c>
      <c r="D7" s="73">
        <f>IF(C7="",0,C18*(D15*(1+D15)^D10/((1+D15)^D10-1))+D11)</f>
        <v>7.630744855563</v>
      </c>
      <c r="F7" s="21" t="s">
        <v>51</v>
      </c>
      <c r="G7"/>
      <c r="H7"/>
      <c r="I7"/>
      <c r="J7"/>
      <c r="K7"/>
    </row>
    <row r="8" spans="1:883" ht="15.6" thickTop="1" thickBot="1" x14ac:dyDescent="0.35">
      <c r="A8" s="10" t="s">
        <v>19</v>
      </c>
      <c r="B8" s="19" t="s">
        <v>48</v>
      </c>
      <c r="C8" s="10">
        <v>13</v>
      </c>
      <c r="D8" s="10">
        <v>20</v>
      </c>
      <c r="F8" s="22"/>
    </row>
    <row r="9" spans="1:883" ht="15.6" thickTop="1" thickBot="1" x14ac:dyDescent="0.35">
      <c r="A9" s="10" t="s">
        <v>44</v>
      </c>
      <c r="B9" s="19" t="s">
        <v>48</v>
      </c>
      <c r="C9" s="4">
        <v>5.6</v>
      </c>
      <c r="F9" s="21" t="s">
        <v>52</v>
      </c>
      <c r="G9"/>
      <c r="H9"/>
      <c r="I9"/>
      <c r="J9"/>
      <c r="K9"/>
    </row>
    <row r="10" spans="1:883" ht="15" thickTop="1" x14ac:dyDescent="0.3">
      <c r="A10" s="10" t="s">
        <v>27</v>
      </c>
      <c r="B10" s="19" t="s">
        <v>48</v>
      </c>
      <c r="C10" s="10">
        <f>C8-C9</f>
        <v>7.4</v>
      </c>
      <c r="D10" s="10">
        <f>D8-C9</f>
        <v>14.4</v>
      </c>
      <c r="F10" s="50"/>
    </row>
    <row r="11" spans="1:883" hidden="1" x14ac:dyDescent="0.3">
      <c r="A11" s="10" t="s">
        <v>23</v>
      </c>
      <c r="B11" s="19" t="s">
        <v>24</v>
      </c>
      <c r="C11" s="10">
        <v>5.66</v>
      </c>
      <c r="D11" s="10">
        <f>C11</f>
        <v>5.66</v>
      </c>
      <c r="F11" s="50"/>
    </row>
    <row r="12" spans="1:883" hidden="1" x14ac:dyDescent="0.3">
      <c r="A12" s="13" t="s">
        <v>16</v>
      </c>
      <c r="B12" s="19"/>
    </row>
    <row r="13" spans="1:883" hidden="1" x14ac:dyDescent="0.3">
      <c r="A13" s="8" t="s">
        <v>15</v>
      </c>
      <c r="B13" s="19" t="s">
        <v>25</v>
      </c>
      <c r="C13" s="23">
        <v>1</v>
      </c>
      <c r="D13" s="23">
        <v>1</v>
      </c>
    </row>
    <row r="14" spans="1:883" s="18" customFormat="1" ht="15.6" hidden="1" x14ac:dyDescent="0.3">
      <c r="A14" s="24" t="s">
        <v>9</v>
      </c>
      <c r="B14" s="25"/>
      <c r="E14" s="10"/>
      <c r="F14" s="1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  <c r="EE14" s="10"/>
      <c r="EF14" s="10"/>
      <c r="EG14" s="10"/>
      <c r="EH14" s="10"/>
      <c r="EI14" s="10"/>
      <c r="EJ14" s="10"/>
      <c r="EK14" s="10"/>
      <c r="EL14" s="10"/>
      <c r="EM14" s="10"/>
      <c r="EN14" s="10"/>
      <c r="EO14" s="10"/>
      <c r="EP14" s="10"/>
      <c r="EQ14" s="10"/>
      <c r="ER14" s="10"/>
      <c r="ES14" s="10"/>
      <c r="ET14" s="10"/>
      <c r="EU14" s="10"/>
      <c r="EV14" s="10"/>
      <c r="EW14" s="10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M14" s="10"/>
      <c r="FN14" s="10"/>
      <c r="FO14" s="10"/>
      <c r="FP14" s="10"/>
      <c r="FQ14" s="10"/>
      <c r="FR14" s="10"/>
      <c r="FS14" s="10"/>
      <c r="FT14" s="10"/>
      <c r="FU14" s="10"/>
      <c r="FV14" s="10"/>
      <c r="FW14" s="10"/>
      <c r="FX14" s="10"/>
      <c r="FY14" s="10"/>
      <c r="FZ14" s="10"/>
      <c r="GA14" s="10"/>
      <c r="GB14" s="10"/>
      <c r="GC14" s="10"/>
      <c r="GD14" s="10"/>
      <c r="GE14" s="10"/>
      <c r="GF14" s="10"/>
      <c r="GG14" s="10"/>
      <c r="GH14" s="10"/>
      <c r="GI14" s="10"/>
      <c r="GJ14" s="10"/>
      <c r="GK14" s="10"/>
      <c r="GL14" s="10"/>
      <c r="GM14" s="10"/>
      <c r="GN14" s="10"/>
      <c r="GO14" s="10"/>
      <c r="GP14" s="10"/>
      <c r="GQ14" s="10"/>
      <c r="GR14" s="10"/>
      <c r="GS14" s="10"/>
      <c r="GT14" s="10"/>
      <c r="GU14" s="10"/>
      <c r="GV14" s="10"/>
      <c r="GW14" s="10"/>
      <c r="GX14" s="10"/>
      <c r="GY14" s="10"/>
      <c r="GZ14" s="10"/>
      <c r="HA14" s="10"/>
      <c r="HB14" s="10"/>
      <c r="HC14" s="10"/>
      <c r="HD14" s="10"/>
      <c r="HE14" s="10"/>
      <c r="HF14" s="10"/>
      <c r="HG14" s="10"/>
      <c r="HH14" s="10"/>
      <c r="HI14" s="10"/>
      <c r="HJ14" s="10"/>
      <c r="HK14" s="10"/>
      <c r="HL14" s="10"/>
      <c r="HM14" s="10"/>
      <c r="HN14" s="10"/>
      <c r="HO14" s="10"/>
      <c r="HP14" s="10"/>
      <c r="HQ14" s="10"/>
      <c r="HR14" s="10"/>
      <c r="HS14" s="10"/>
      <c r="HT14" s="10"/>
      <c r="HU14" s="10"/>
      <c r="HV14" s="10"/>
      <c r="HW14" s="10"/>
      <c r="HX14" s="10"/>
      <c r="HY14" s="10"/>
      <c r="HZ14" s="10"/>
      <c r="IA14" s="10"/>
      <c r="IB14" s="10"/>
      <c r="IC14" s="10"/>
      <c r="ID14" s="10"/>
      <c r="IE14" s="10"/>
      <c r="IF14" s="10"/>
      <c r="IG14" s="10"/>
      <c r="IH14" s="10"/>
      <c r="II14" s="10"/>
      <c r="IJ14" s="10"/>
      <c r="IK14" s="10"/>
      <c r="IL14" s="10"/>
      <c r="IM14" s="10"/>
      <c r="IN14" s="10"/>
      <c r="IO14" s="10"/>
      <c r="IP14" s="10"/>
      <c r="IQ14" s="10"/>
      <c r="IR14" s="10"/>
      <c r="IS14" s="10"/>
      <c r="IT14" s="10"/>
      <c r="IU14" s="10"/>
      <c r="IV14" s="10"/>
      <c r="IW14" s="10"/>
      <c r="IX14" s="10"/>
      <c r="IY14" s="10"/>
      <c r="IZ14" s="10"/>
      <c r="JA14" s="10"/>
      <c r="JB14" s="10"/>
      <c r="JC14" s="10"/>
      <c r="JD14" s="10"/>
      <c r="JE14" s="10"/>
      <c r="JF14" s="10"/>
      <c r="JG14" s="10"/>
      <c r="JH14" s="10"/>
      <c r="JI14" s="10"/>
      <c r="JJ14" s="10"/>
      <c r="JK14" s="10"/>
      <c r="JL14" s="10"/>
      <c r="JM14" s="10"/>
      <c r="JN14" s="10"/>
      <c r="JO14" s="10"/>
      <c r="JP14" s="10"/>
      <c r="JQ14" s="10"/>
      <c r="JR14" s="10"/>
      <c r="JS14" s="10"/>
      <c r="JT14" s="10"/>
      <c r="JU14" s="10"/>
      <c r="JV14" s="10"/>
      <c r="JW14" s="10"/>
      <c r="JX14" s="10"/>
      <c r="JY14" s="10"/>
      <c r="JZ14" s="10"/>
      <c r="KA14" s="10"/>
      <c r="KB14" s="10"/>
      <c r="KC14" s="10"/>
      <c r="KD14" s="10"/>
      <c r="KE14" s="10"/>
      <c r="KF14" s="10"/>
      <c r="KG14" s="10"/>
      <c r="KH14" s="10"/>
      <c r="KI14" s="10"/>
      <c r="KJ14" s="10"/>
      <c r="KK14" s="10"/>
      <c r="KL14" s="10"/>
      <c r="KM14" s="10"/>
      <c r="KN14" s="10"/>
      <c r="KO14" s="10"/>
      <c r="KP14" s="10"/>
      <c r="KQ14" s="10"/>
      <c r="KR14" s="10"/>
      <c r="KS14" s="10"/>
      <c r="KT14" s="10"/>
      <c r="KU14" s="10"/>
      <c r="KV14" s="10"/>
      <c r="KW14" s="10"/>
      <c r="KX14" s="10"/>
      <c r="KY14" s="10"/>
      <c r="KZ14" s="10"/>
      <c r="LA14" s="10"/>
      <c r="LB14" s="10"/>
      <c r="LC14" s="10"/>
      <c r="LD14" s="10"/>
      <c r="LE14" s="10"/>
      <c r="LF14" s="10"/>
      <c r="LG14" s="10"/>
      <c r="LH14" s="10"/>
      <c r="LI14" s="10"/>
      <c r="LJ14" s="10"/>
      <c r="LK14" s="10"/>
      <c r="LL14" s="10"/>
      <c r="LM14" s="10"/>
      <c r="LN14" s="10"/>
      <c r="LO14" s="10"/>
      <c r="LP14" s="10"/>
      <c r="LQ14" s="10"/>
      <c r="LR14" s="10"/>
      <c r="LS14" s="10"/>
      <c r="LT14" s="10"/>
      <c r="LU14" s="10"/>
      <c r="LV14" s="10"/>
      <c r="LW14" s="10"/>
      <c r="LX14" s="10"/>
      <c r="LY14" s="10"/>
      <c r="LZ14" s="10"/>
      <c r="MA14" s="10"/>
      <c r="MB14" s="10"/>
      <c r="MC14" s="10"/>
      <c r="MD14" s="10"/>
      <c r="ME14" s="10"/>
      <c r="MF14" s="10"/>
      <c r="MG14" s="10"/>
      <c r="MH14" s="10"/>
      <c r="MI14" s="10"/>
      <c r="MJ14" s="10"/>
      <c r="MK14" s="10"/>
      <c r="ML14" s="10"/>
      <c r="MM14" s="10"/>
      <c r="MN14" s="10"/>
      <c r="MO14" s="10"/>
      <c r="MP14" s="10"/>
      <c r="MQ14" s="10"/>
      <c r="MR14" s="10"/>
      <c r="MS14" s="10"/>
      <c r="MT14" s="10"/>
      <c r="MU14" s="10"/>
      <c r="MV14" s="10"/>
      <c r="MW14" s="10"/>
      <c r="MX14" s="10"/>
      <c r="MY14" s="10"/>
      <c r="MZ14" s="10"/>
      <c r="NA14" s="10"/>
      <c r="NB14" s="10"/>
      <c r="NC14" s="10"/>
      <c r="ND14" s="10"/>
      <c r="NE14" s="10"/>
      <c r="NF14" s="10"/>
      <c r="NG14" s="10"/>
      <c r="NH14" s="10"/>
      <c r="NI14" s="10"/>
      <c r="NJ14" s="10"/>
      <c r="NK14" s="10"/>
      <c r="NL14" s="10"/>
      <c r="NM14" s="10"/>
      <c r="NN14" s="10"/>
      <c r="NO14" s="10"/>
      <c r="NP14" s="10"/>
      <c r="NQ14" s="10"/>
      <c r="NR14" s="10"/>
      <c r="NS14" s="10"/>
      <c r="NT14" s="10"/>
      <c r="NU14" s="10"/>
      <c r="NV14" s="10"/>
      <c r="NW14" s="10"/>
      <c r="NX14" s="10"/>
      <c r="NY14" s="10"/>
      <c r="NZ14" s="10"/>
      <c r="OA14" s="10"/>
      <c r="OB14" s="10"/>
      <c r="OC14" s="10"/>
      <c r="OD14" s="10"/>
      <c r="OE14" s="10"/>
      <c r="OF14" s="10"/>
      <c r="OG14" s="10"/>
      <c r="OH14" s="10"/>
      <c r="OI14" s="10"/>
      <c r="OJ14" s="10"/>
      <c r="OK14" s="10"/>
      <c r="OL14" s="10"/>
      <c r="OM14" s="10"/>
      <c r="ON14" s="10"/>
      <c r="OO14" s="10"/>
      <c r="OP14" s="10"/>
      <c r="OQ14" s="10"/>
      <c r="OR14" s="10"/>
      <c r="OS14" s="10"/>
      <c r="OT14" s="10"/>
      <c r="OU14" s="10"/>
      <c r="OV14" s="10"/>
      <c r="OW14" s="10"/>
      <c r="OX14" s="10"/>
      <c r="OY14" s="10"/>
      <c r="OZ14" s="10"/>
      <c r="PA14" s="10"/>
      <c r="PB14" s="10"/>
      <c r="PC14" s="10"/>
      <c r="PD14" s="10"/>
      <c r="PE14" s="10"/>
      <c r="PF14" s="10"/>
      <c r="PG14" s="10"/>
      <c r="PH14" s="10"/>
      <c r="PI14" s="10"/>
      <c r="PJ14" s="10"/>
      <c r="PK14" s="10"/>
      <c r="PL14" s="10"/>
      <c r="PM14" s="10"/>
      <c r="PN14" s="10"/>
      <c r="PO14" s="10"/>
      <c r="PP14" s="10"/>
      <c r="PQ14" s="10"/>
      <c r="PR14" s="10"/>
      <c r="PS14" s="10"/>
      <c r="PT14" s="10"/>
      <c r="PU14" s="10"/>
      <c r="PV14" s="10"/>
      <c r="PW14" s="10"/>
      <c r="PX14" s="10"/>
      <c r="PY14" s="10"/>
      <c r="PZ14" s="10"/>
      <c r="QA14" s="10"/>
      <c r="QB14" s="10"/>
      <c r="QC14" s="10"/>
      <c r="QD14" s="10"/>
      <c r="QE14" s="10"/>
      <c r="QF14" s="10"/>
      <c r="QG14" s="10"/>
      <c r="QH14" s="10"/>
      <c r="QI14" s="10"/>
      <c r="QJ14" s="10"/>
      <c r="QK14" s="10"/>
      <c r="QL14" s="10"/>
      <c r="QM14" s="10"/>
      <c r="QN14" s="10"/>
      <c r="QO14" s="10"/>
      <c r="QP14" s="10"/>
      <c r="QQ14" s="10"/>
      <c r="QR14" s="10"/>
      <c r="QS14" s="10"/>
      <c r="QT14" s="10"/>
      <c r="QU14" s="10"/>
      <c r="QV14" s="10"/>
      <c r="QW14" s="10"/>
      <c r="QX14" s="10"/>
      <c r="QY14" s="10"/>
      <c r="QZ14" s="10"/>
      <c r="RA14" s="10"/>
      <c r="RB14" s="10"/>
      <c r="RC14" s="10"/>
      <c r="RD14" s="10"/>
      <c r="RE14" s="10"/>
      <c r="RF14" s="10"/>
      <c r="RG14" s="10"/>
      <c r="RH14" s="10"/>
      <c r="RI14" s="10"/>
      <c r="RJ14" s="10"/>
      <c r="RK14" s="10"/>
      <c r="RL14" s="10"/>
      <c r="RM14" s="10"/>
      <c r="RN14" s="10"/>
      <c r="RO14" s="10"/>
      <c r="RP14" s="10"/>
      <c r="RQ14" s="10"/>
      <c r="RR14" s="10"/>
      <c r="RS14" s="10"/>
      <c r="RT14" s="10"/>
      <c r="RU14" s="10"/>
      <c r="RV14" s="10"/>
      <c r="RW14" s="10"/>
      <c r="RX14" s="10"/>
      <c r="RY14" s="10"/>
      <c r="RZ14" s="10"/>
      <c r="SA14" s="10"/>
      <c r="SB14" s="10"/>
      <c r="SC14" s="10"/>
      <c r="SD14" s="10"/>
      <c r="SE14" s="10"/>
      <c r="SF14" s="10"/>
      <c r="SG14" s="10"/>
      <c r="SH14" s="10"/>
      <c r="SI14" s="10"/>
      <c r="SJ14" s="10"/>
      <c r="SK14" s="10"/>
      <c r="SL14" s="10"/>
      <c r="SM14" s="10"/>
      <c r="SN14" s="10"/>
      <c r="SO14" s="10"/>
      <c r="SP14" s="10"/>
      <c r="SQ14" s="10"/>
      <c r="SR14" s="10"/>
      <c r="SS14" s="10"/>
      <c r="ST14" s="10"/>
      <c r="SU14" s="10"/>
      <c r="SV14" s="10"/>
      <c r="SW14" s="10"/>
      <c r="SX14" s="10"/>
      <c r="SY14" s="10"/>
      <c r="SZ14" s="10"/>
      <c r="TA14" s="10"/>
      <c r="TB14" s="10"/>
      <c r="TC14" s="10"/>
      <c r="TD14" s="10"/>
      <c r="TE14" s="10"/>
      <c r="TF14" s="10"/>
      <c r="TG14" s="10"/>
      <c r="TH14" s="10"/>
      <c r="TI14" s="10"/>
      <c r="TJ14" s="10"/>
      <c r="TK14" s="10"/>
      <c r="TL14" s="10"/>
      <c r="TM14" s="10"/>
      <c r="TN14" s="10"/>
      <c r="TO14" s="10"/>
      <c r="TP14" s="10"/>
      <c r="TQ14" s="10"/>
      <c r="TR14" s="10"/>
      <c r="TS14" s="10"/>
      <c r="TT14" s="10"/>
      <c r="TU14" s="10"/>
      <c r="TV14" s="10"/>
      <c r="TW14" s="10"/>
      <c r="TX14" s="10"/>
      <c r="TY14" s="10"/>
      <c r="TZ14" s="10"/>
      <c r="UA14" s="10"/>
      <c r="UB14" s="10"/>
      <c r="UC14" s="10"/>
      <c r="UD14" s="10"/>
      <c r="UE14" s="10"/>
      <c r="UF14" s="10"/>
      <c r="UG14" s="10"/>
      <c r="UH14" s="10"/>
      <c r="UI14" s="10"/>
      <c r="UJ14" s="10"/>
      <c r="UK14" s="10"/>
      <c r="UL14" s="10"/>
      <c r="UM14" s="10"/>
      <c r="UN14" s="10"/>
      <c r="UO14" s="10"/>
      <c r="UP14" s="10"/>
      <c r="UQ14" s="10"/>
      <c r="UR14" s="10"/>
      <c r="US14" s="10"/>
      <c r="UT14" s="10"/>
      <c r="UU14" s="10"/>
      <c r="UV14" s="10"/>
      <c r="UW14" s="10"/>
      <c r="UX14" s="10"/>
      <c r="UY14" s="10"/>
      <c r="UZ14" s="10"/>
      <c r="VA14" s="10"/>
      <c r="VB14" s="10"/>
      <c r="VC14" s="10"/>
      <c r="VD14" s="10"/>
      <c r="VE14" s="10"/>
      <c r="VF14" s="10"/>
      <c r="VG14" s="10"/>
      <c r="VH14" s="10"/>
      <c r="VI14" s="10"/>
      <c r="VJ14" s="10"/>
      <c r="VK14" s="10"/>
      <c r="VL14" s="10"/>
      <c r="VM14" s="10"/>
      <c r="VN14" s="10"/>
      <c r="VO14" s="10"/>
      <c r="VP14" s="10"/>
      <c r="VQ14" s="10"/>
      <c r="VR14" s="10"/>
      <c r="VS14" s="10"/>
      <c r="VT14" s="10"/>
      <c r="VU14" s="10"/>
      <c r="VV14" s="10"/>
      <c r="VW14" s="10"/>
      <c r="VX14" s="10"/>
      <c r="VY14" s="10"/>
      <c r="VZ14" s="10"/>
      <c r="WA14" s="10"/>
      <c r="WB14" s="10"/>
      <c r="WC14" s="10"/>
      <c r="WD14" s="10"/>
      <c r="WE14" s="10"/>
      <c r="WF14" s="10"/>
      <c r="WG14" s="10"/>
      <c r="WH14" s="10"/>
      <c r="WI14" s="10"/>
      <c r="WJ14" s="10"/>
      <c r="WK14" s="10"/>
      <c r="WL14" s="10"/>
      <c r="WM14" s="10"/>
      <c r="WN14" s="10"/>
      <c r="WO14" s="10"/>
      <c r="WP14" s="10"/>
      <c r="WQ14" s="10"/>
      <c r="WR14" s="10"/>
      <c r="WS14" s="10"/>
      <c r="WT14" s="10"/>
      <c r="WU14" s="10"/>
      <c r="WV14" s="10"/>
      <c r="WW14" s="10"/>
      <c r="WX14" s="10"/>
      <c r="WY14" s="10"/>
      <c r="WZ14" s="10"/>
      <c r="XA14" s="10"/>
      <c r="XB14" s="10"/>
      <c r="XC14" s="10"/>
      <c r="XD14" s="10"/>
      <c r="XE14" s="10"/>
      <c r="XF14" s="10"/>
      <c r="XG14" s="10"/>
      <c r="XH14" s="10"/>
      <c r="XI14" s="10"/>
      <c r="XJ14" s="10"/>
      <c r="XK14" s="10"/>
      <c r="XL14" s="10"/>
      <c r="XM14" s="10"/>
      <c r="XN14" s="10"/>
      <c r="XO14" s="10"/>
      <c r="XP14" s="10"/>
      <c r="XQ14" s="10"/>
      <c r="XR14" s="10"/>
      <c r="XS14" s="10"/>
      <c r="XT14" s="10"/>
      <c r="XU14" s="10"/>
      <c r="XV14" s="10"/>
      <c r="XW14" s="10"/>
      <c r="XX14" s="10"/>
      <c r="XY14" s="10"/>
      <c r="XZ14" s="10"/>
      <c r="YA14" s="10"/>
      <c r="YB14" s="10"/>
      <c r="YC14" s="10"/>
      <c r="YD14" s="10"/>
      <c r="YE14" s="10"/>
      <c r="YF14" s="10"/>
      <c r="YG14" s="10"/>
      <c r="YH14" s="10"/>
      <c r="YI14" s="10"/>
      <c r="YJ14" s="10"/>
      <c r="YK14" s="10"/>
      <c r="YL14" s="10"/>
      <c r="YM14" s="10"/>
      <c r="YN14" s="10"/>
      <c r="YO14" s="10"/>
      <c r="YP14" s="10"/>
      <c r="YQ14" s="10"/>
      <c r="YR14" s="10"/>
      <c r="YS14" s="10"/>
      <c r="YT14" s="10"/>
      <c r="YU14" s="10"/>
      <c r="YV14" s="10"/>
      <c r="YW14" s="10"/>
      <c r="YX14" s="10"/>
      <c r="YY14" s="10"/>
      <c r="YZ14" s="10"/>
      <c r="ZA14" s="10"/>
      <c r="ZB14" s="10"/>
      <c r="ZC14" s="10"/>
      <c r="ZD14" s="10"/>
      <c r="ZE14" s="10"/>
      <c r="ZF14" s="10"/>
      <c r="ZG14" s="10"/>
      <c r="ZH14" s="10"/>
      <c r="ZI14" s="10"/>
      <c r="ZJ14" s="10"/>
      <c r="ZK14" s="10"/>
      <c r="ZL14" s="10"/>
      <c r="ZM14" s="10"/>
      <c r="ZN14" s="10"/>
      <c r="ZO14" s="10"/>
      <c r="ZP14" s="10"/>
      <c r="ZQ14" s="10"/>
      <c r="ZR14" s="10"/>
      <c r="ZS14" s="10"/>
      <c r="ZT14" s="10"/>
      <c r="ZU14" s="10"/>
      <c r="ZV14" s="10"/>
      <c r="ZW14" s="10"/>
      <c r="ZX14" s="10"/>
      <c r="ZY14" s="10"/>
      <c r="ZZ14" s="10"/>
      <c r="AAA14" s="10"/>
      <c r="AAB14" s="10"/>
      <c r="AAC14" s="10"/>
      <c r="AAD14" s="10"/>
      <c r="AAE14" s="10"/>
      <c r="AAF14" s="10"/>
      <c r="AAG14" s="10"/>
      <c r="AAH14" s="10"/>
      <c r="AAI14" s="10"/>
      <c r="AAJ14" s="10"/>
      <c r="AAK14" s="10"/>
      <c r="AAL14" s="10"/>
      <c r="AAM14" s="10"/>
      <c r="AAN14" s="10"/>
      <c r="AAO14" s="10"/>
      <c r="AAP14" s="10"/>
      <c r="AAQ14" s="10"/>
      <c r="AAR14" s="10"/>
      <c r="AAS14" s="10"/>
      <c r="AAT14" s="10"/>
      <c r="AAU14" s="10"/>
      <c r="AAV14" s="10"/>
      <c r="AAW14" s="10"/>
      <c r="AAX14" s="10"/>
      <c r="AAY14" s="10"/>
      <c r="AAZ14" s="10"/>
      <c r="ABA14" s="10"/>
      <c r="ABB14" s="10"/>
      <c r="ABC14" s="10"/>
      <c r="ABD14" s="10"/>
      <c r="ABE14" s="10"/>
      <c r="ABF14" s="10"/>
      <c r="ABG14" s="10"/>
      <c r="ABH14" s="10"/>
      <c r="ABI14" s="10"/>
      <c r="ABJ14" s="10"/>
      <c r="ABK14" s="10"/>
      <c r="ABL14" s="10"/>
      <c r="ABM14" s="10"/>
      <c r="ABN14" s="10"/>
      <c r="ABO14" s="10"/>
      <c r="ABP14" s="10"/>
      <c r="ABQ14" s="10"/>
      <c r="ABR14" s="10"/>
      <c r="ABS14" s="10"/>
      <c r="ABT14" s="10"/>
      <c r="ABU14" s="10"/>
      <c r="ABV14" s="10"/>
      <c r="ABW14" s="10"/>
      <c r="ABX14" s="10"/>
      <c r="ABY14" s="10"/>
      <c r="ABZ14" s="10"/>
      <c r="ACA14" s="10"/>
      <c r="ACB14" s="10"/>
      <c r="ACC14" s="10"/>
      <c r="ACD14" s="10"/>
      <c r="ACE14" s="10"/>
      <c r="ACF14" s="10"/>
      <c r="ACG14" s="10"/>
      <c r="ACH14" s="10"/>
      <c r="ACI14" s="10"/>
      <c r="ACJ14" s="10"/>
      <c r="ACK14" s="10"/>
      <c r="ACL14" s="10"/>
      <c r="ACM14" s="10"/>
      <c r="ACN14" s="10"/>
      <c r="ACO14" s="10"/>
      <c r="ACP14" s="10"/>
      <c r="ACQ14" s="10"/>
      <c r="ACR14" s="10"/>
      <c r="ACS14" s="10"/>
      <c r="ACT14" s="10"/>
      <c r="ACU14" s="10"/>
      <c r="ACV14" s="10"/>
      <c r="ACW14" s="10"/>
      <c r="ACX14" s="10"/>
      <c r="ACY14" s="10"/>
      <c r="ACZ14" s="10"/>
      <c r="ADA14" s="10"/>
      <c r="ADB14" s="10"/>
      <c r="ADC14" s="10"/>
      <c r="ADD14" s="10"/>
      <c r="ADE14" s="10"/>
      <c r="ADF14" s="10"/>
      <c r="ADG14" s="10"/>
      <c r="ADH14" s="10"/>
      <c r="ADI14" s="10"/>
      <c r="ADJ14" s="10"/>
      <c r="ADK14" s="10"/>
      <c r="ADL14" s="10"/>
      <c r="ADM14" s="10"/>
      <c r="ADN14" s="10"/>
      <c r="ADO14" s="10"/>
      <c r="ADP14" s="10"/>
      <c r="ADQ14" s="10"/>
      <c r="ADR14" s="10"/>
      <c r="ADS14" s="10"/>
      <c r="ADT14" s="10"/>
      <c r="ADU14" s="10"/>
      <c r="ADV14" s="10"/>
      <c r="ADW14" s="10"/>
      <c r="ADX14" s="10"/>
      <c r="ADY14" s="10"/>
      <c r="ADZ14" s="10"/>
      <c r="AEA14" s="10"/>
      <c r="AEB14" s="10"/>
      <c r="AEC14" s="10"/>
      <c r="AED14" s="10"/>
      <c r="AEE14" s="10"/>
      <c r="AEF14" s="10"/>
      <c r="AEG14" s="10"/>
      <c r="AEH14" s="10"/>
      <c r="AEI14" s="10"/>
      <c r="AEJ14" s="10"/>
      <c r="AEK14" s="10"/>
      <c r="AEL14" s="10"/>
      <c r="AEM14" s="10"/>
      <c r="AEN14" s="10"/>
      <c r="AEO14" s="10"/>
      <c r="AEP14" s="10"/>
      <c r="AEQ14" s="10"/>
      <c r="AER14" s="10"/>
      <c r="AES14" s="10"/>
      <c r="AET14" s="10"/>
      <c r="AEU14" s="10"/>
      <c r="AEV14" s="10"/>
      <c r="AEW14" s="10"/>
      <c r="AEX14" s="10"/>
      <c r="AEY14" s="10"/>
      <c r="AEZ14" s="10"/>
      <c r="AFA14" s="10"/>
      <c r="AFB14" s="10"/>
      <c r="AFC14" s="10"/>
      <c r="AFD14" s="10"/>
      <c r="AFE14" s="10"/>
      <c r="AFF14" s="10"/>
      <c r="AFG14" s="10"/>
      <c r="AFH14" s="10"/>
      <c r="AFI14" s="10"/>
      <c r="AFJ14" s="10"/>
      <c r="AFK14" s="10"/>
      <c r="AFL14" s="10"/>
      <c r="AFM14" s="10"/>
      <c r="AFN14" s="10"/>
      <c r="AFO14" s="10"/>
      <c r="AFP14" s="10"/>
      <c r="AFQ14" s="10"/>
      <c r="AFR14" s="10"/>
      <c r="AFS14" s="10"/>
      <c r="AFT14" s="10"/>
      <c r="AFU14" s="10"/>
      <c r="AFV14" s="10"/>
      <c r="AFW14" s="10"/>
      <c r="AFX14" s="10"/>
      <c r="AFY14" s="10"/>
      <c r="AFZ14" s="10"/>
      <c r="AGA14" s="10"/>
      <c r="AGB14" s="10"/>
      <c r="AGC14" s="10"/>
      <c r="AGD14" s="10"/>
      <c r="AGE14" s="10"/>
      <c r="AGF14" s="10"/>
      <c r="AGG14" s="10"/>
      <c r="AGH14" s="10"/>
      <c r="AGI14" s="10"/>
      <c r="AGJ14" s="10"/>
      <c r="AGK14" s="10"/>
      <c r="AGL14" s="10"/>
      <c r="AGM14" s="10"/>
      <c r="AGN14" s="10"/>
      <c r="AGO14" s="10"/>
      <c r="AGP14" s="10"/>
      <c r="AGQ14" s="10"/>
      <c r="AGR14" s="10"/>
      <c r="AGS14" s="10"/>
      <c r="AGT14" s="10"/>
      <c r="AGU14" s="10"/>
      <c r="AGV14" s="10"/>
      <c r="AGW14" s="10"/>
      <c r="AGX14" s="10"/>
      <c r="AGY14" s="10"/>
    </row>
    <row r="15" spans="1:883" hidden="1" x14ac:dyDescent="0.3">
      <c r="A15" s="19" t="s">
        <v>8</v>
      </c>
      <c r="B15" s="19" t="s">
        <v>7</v>
      </c>
      <c r="C15" s="26">
        <v>4.3934025974025986E-2</v>
      </c>
      <c r="D15" s="26">
        <f>C15</f>
        <v>4.3934025974025986E-2</v>
      </c>
    </row>
    <row r="16" spans="1:883" s="18" customFormat="1" ht="16.2" thickBot="1" x14ac:dyDescent="0.35">
      <c r="A16" s="17" t="s">
        <v>45</v>
      </c>
      <c r="E16" s="10"/>
      <c r="F16" s="1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  <c r="FV16" s="10"/>
      <c r="FW16" s="10"/>
      <c r="FX16" s="10"/>
      <c r="FY16" s="10"/>
      <c r="FZ16" s="10"/>
      <c r="GA16" s="10"/>
      <c r="GB16" s="10"/>
      <c r="GC16" s="10"/>
      <c r="GD16" s="10"/>
      <c r="GE16" s="10"/>
      <c r="GF16" s="10"/>
      <c r="GG16" s="10"/>
      <c r="GH16" s="10"/>
      <c r="GI16" s="10"/>
      <c r="GJ16" s="10"/>
      <c r="GK16" s="10"/>
      <c r="GL16" s="10"/>
      <c r="GM16" s="10"/>
      <c r="GN16" s="10"/>
      <c r="GO16" s="10"/>
      <c r="GP16" s="10"/>
      <c r="GQ16" s="10"/>
      <c r="GR16" s="10"/>
      <c r="GS16" s="10"/>
      <c r="GT16" s="10"/>
      <c r="GU16" s="10"/>
      <c r="GV16" s="10"/>
      <c r="GW16" s="10"/>
      <c r="GX16" s="10"/>
      <c r="GY16" s="10"/>
      <c r="GZ16" s="10"/>
      <c r="HA16" s="10"/>
      <c r="HB16" s="10"/>
      <c r="HC16" s="10"/>
      <c r="HD16" s="10"/>
      <c r="HE16" s="10"/>
      <c r="HF16" s="10"/>
      <c r="HG16" s="10"/>
      <c r="HH16" s="10"/>
      <c r="HI16" s="10"/>
      <c r="HJ16" s="10"/>
      <c r="HK16" s="10"/>
      <c r="HL16" s="10"/>
      <c r="HM16" s="10"/>
      <c r="HN16" s="10"/>
      <c r="HO16" s="10"/>
      <c r="HP16" s="10"/>
      <c r="HQ16" s="10"/>
      <c r="HR16" s="10"/>
      <c r="HS16" s="10"/>
      <c r="HT16" s="10"/>
      <c r="HU16" s="10"/>
      <c r="HV16" s="10"/>
      <c r="HW16" s="10"/>
      <c r="HX16" s="10"/>
      <c r="HY16" s="10"/>
      <c r="HZ16" s="10"/>
      <c r="IA16" s="10"/>
      <c r="IB16" s="10"/>
      <c r="IC16" s="10"/>
      <c r="ID16" s="10"/>
      <c r="IE16" s="10"/>
      <c r="IF16" s="10"/>
      <c r="IG16" s="10"/>
      <c r="IH16" s="10"/>
      <c r="II16" s="10"/>
      <c r="IJ16" s="10"/>
      <c r="IK16" s="10"/>
      <c r="IL16" s="10"/>
      <c r="IM16" s="10"/>
      <c r="IN16" s="10"/>
      <c r="IO16" s="10"/>
      <c r="IP16" s="10"/>
      <c r="IQ16" s="10"/>
      <c r="IR16" s="10"/>
      <c r="IS16" s="10"/>
      <c r="IT16" s="10"/>
      <c r="IU16" s="10"/>
      <c r="IV16" s="10"/>
      <c r="IW16" s="10"/>
      <c r="IX16" s="10"/>
      <c r="IY16" s="10"/>
      <c r="IZ16" s="10"/>
      <c r="JA16" s="10"/>
      <c r="JB16" s="10"/>
      <c r="JC16" s="10"/>
      <c r="JD16" s="10"/>
      <c r="JE16" s="10"/>
      <c r="JF16" s="10"/>
      <c r="JG16" s="10"/>
      <c r="JH16" s="10"/>
      <c r="JI16" s="10"/>
      <c r="JJ16" s="10"/>
      <c r="JK16" s="10"/>
      <c r="JL16" s="10"/>
      <c r="JM16" s="10"/>
      <c r="JN16" s="10"/>
      <c r="JO16" s="10"/>
      <c r="JP16" s="10"/>
      <c r="JQ16" s="10"/>
      <c r="JR16" s="10"/>
      <c r="JS16" s="10"/>
      <c r="JT16" s="10"/>
      <c r="JU16" s="10"/>
      <c r="JV16" s="10"/>
      <c r="JW16" s="10"/>
      <c r="JX16" s="10"/>
      <c r="JY16" s="10"/>
      <c r="JZ16" s="10"/>
      <c r="KA16" s="10"/>
      <c r="KB16" s="10"/>
      <c r="KC16" s="10"/>
      <c r="KD16" s="10"/>
      <c r="KE16" s="10"/>
      <c r="KF16" s="10"/>
      <c r="KG16" s="10"/>
      <c r="KH16" s="10"/>
      <c r="KI16" s="10"/>
      <c r="KJ16" s="10"/>
      <c r="KK16" s="10"/>
      <c r="KL16" s="10"/>
      <c r="KM16" s="10"/>
      <c r="KN16" s="10"/>
      <c r="KO16" s="10"/>
      <c r="KP16" s="10"/>
      <c r="KQ16" s="10"/>
      <c r="KR16" s="10"/>
      <c r="KS16" s="10"/>
      <c r="KT16" s="10"/>
      <c r="KU16" s="10"/>
      <c r="KV16" s="10"/>
      <c r="KW16" s="10"/>
      <c r="KX16" s="10"/>
      <c r="KY16" s="10"/>
      <c r="KZ16" s="10"/>
      <c r="LA16" s="10"/>
      <c r="LB16" s="10"/>
      <c r="LC16" s="10"/>
      <c r="LD16" s="10"/>
      <c r="LE16" s="10"/>
      <c r="LF16" s="10"/>
      <c r="LG16" s="10"/>
      <c r="LH16" s="10"/>
      <c r="LI16" s="10"/>
      <c r="LJ16" s="10"/>
      <c r="LK16" s="10"/>
      <c r="LL16" s="10"/>
      <c r="LM16" s="10"/>
      <c r="LN16" s="10"/>
      <c r="LO16" s="10"/>
      <c r="LP16" s="10"/>
      <c r="LQ16" s="10"/>
      <c r="LR16" s="10"/>
      <c r="LS16" s="10"/>
      <c r="LT16" s="10"/>
      <c r="LU16" s="10"/>
      <c r="LV16" s="10"/>
      <c r="LW16" s="10"/>
      <c r="LX16" s="10"/>
      <c r="LY16" s="10"/>
      <c r="LZ16" s="10"/>
      <c r="MA16" s="10"/>
      <c r="MB16" s="10"/>
      <c r="MC16" s="10"/>
      <c r="MD16" s="10"/>
      <c r="ME16" s="10"/>
      <c r="MF16" s="10"/>
      <c r="MG16" s="10"/>
      <c r="MH16" s="10"/>
      <c r="MI16" s="10"/>
      <c r="MJ16" s="10"/>
      <c r="MK16" s="10"/>
      <c r="ML16" s="10"/>
      <c r="MM16" s="10"/>
      <c r="MN16" s="10"/>
      <c r="MO16" s="10"/>
      <c r="MP16" s="10"/>
      <c r="MQ16" s="10"/>
      <c r="MR16" s="10"/>
      <c r="MS16" s="10"/>
      <c r="MT16" s="10"/>
      <c r="MU16" s="10"/>
      <c r="MV16" s="10"/>
      <c r="MW16" s="10"/>
      <c r="MX16" s="10"/>
      <c r="MY16" s="10"/>
      <c r="MZ16" s="10"/>
      <c r="NA16" s="10"/>
      <c r="NB16" s="10"/>
      <c r="NC16" s="10"/>
      <c r="ND16" s="10"/>
      <c r="NE16" s="10"/>
      <c r="NF16" s="10"/>
      <c r="NG16" s="10"/>
      <c r="NH16" s="10"/>
      <c r="NI16" s="10"/>
      <c r="NJ16" s="10"/>
      <c r="NK16" s="10"/>
      <c r="NL16" s="10"/>
      <c r="NM16" s="10"/>
      <c r="NN16" s="10"/>
      <c r="NO16" s="10"/>
      <c r="NP16" s="10"/>
      <c r="NQ16" s="10"/>
      <c r="NR16" s="10"/>
      <c r="NS16" s="10"/>
      <c r="NT16" s="10"/>
      <c r="NU16" s="10"/>
      <c r="NV16" s="10"/>
      <c r="NW16" s="10"/>
      <c r="NX16" s="10"/>
      <c r="NY16" s="10"/>
      <c r="NZ16" s="10"/>
      <c r="OA16" s="10"/>
      <c r="OB16" s="10"/>
      <c r="OC16" s="10"/>
      <c r="OD16" s="10"/>
      <c r="OE16" s="10"/>
      <c r="OF16" s="10"/>
      <c r="OG16" s="10"/>
      <c r="OH16" s="10"/>
      <c r="OI16" s="10"/>
      <c r="OJ16" s="10"/>
      <c r="OK16" s="10"/>
      <c r="OL16" s="10"/>
      <c r="OM16" s="10"/>
      <c r="ON16" s="10"/>
      <c r="OO16" s="10"/>
      <c r="OP16" s="10"/>
      <c r="OQ16" s="10"/>
      <c r="OR16" s="10"/>
      <c r="OS16" s="10"/>
      <c r="OT16" s="10"/>
      <c r="OU16" s="10"/>
      <c r="OV16" s="10"/>
      <c r="OW16" s="10"/>
      <c r="OX16" s="10"/>
      <c r="OY16" s="10"/>
      <c r="OZ16" s="10"/>
      <c r="PA16" s="10"/>
      <c r="PB16" s="10"/>
      <c r="PC16" s="10"/>
      <c r="PD16" s="10"/>
      <c r="PE16" s="10"/>
      <c r="PF16" s="10"/>
      <c r="PG16" s="10"/>
      <c r="PH16" s="10"/>
      <c r="PI16" s="10"/>
      <c r="PJ16" s="10"/>
      <c r="PK16" s="10"/>
      <c r="PL16" s="10"/>
      <c r="PM16" s="10"/>
      <c r="PN16" s="10"/>
      <c r="PO16" s="10"/>
      <c r="PP16" s="10"/>
      <c r="PQ16" s="10"/>
      <c r="PR16" s="10"/>
      <c r="PS16" s="10"/>
      <c r="PT16" s="10"/>
      <c r="PU16" s="10"/>
      <c r="PV16" s="10"/>
      <c r="PW16" s="10"/>
      <c r="PX16" s="10"/>
      <c r="PY16" s="10"/>
      <c r="PZ16" s="10"/>
      <c r="QA16" s="10"/>
      <c r="QB16" s="10"/>
      <c r="QC16" s="10"/>
      <c r="QD16" s="10"/>
      <c r="QE16" s="10"/>
      <c r="QF16" s="10"/>
      <c r="QG16" s="10"/>
      <c r="QH16" s="10"/>
      <c r="QI16" s="10"/>
      <c r="QJ16" s="10"/>
      <c r="QK16" s="10"/>
      <c r="QL16" s="10"/>
      <c r="QM16" s="10"/>
      <c r="QN16" s="10"/>
      <c r="QO16" s="10"/>
      <c r="QP16" s="10"/>
      <c r="QQ16" s="10"/>
      <c r="QR16" s="10"/>
      <c r="QS16" s="10"/>
      <c r="QT16" s="10"/>
      <c r="QU16" s="10"/>
      <c r="QV16" s="10"/>
      <c r="QW16" s="10"/>
      <c r="QX16" s="10"/>
      <c r="QY16" s="10"/>
      <c r="QZ16" s="10"/>
      <c r="RA16" s="10"/>
      <c r="RB16" s="10"/>
      <c r="RC16" s="10"/>
      <c r="RD16" s="10"/>
      <c r="RE16" s="10"/>
      <c r="RF16" s="10"/>
      <c r="RG16" s="10"/>
      <c r="RH16" s="10"/>
      <c r="RI16" s="10"/>
      <c r="RJ16" s="10"/>
      <c r="RK16" s="10"/>
      <c r="RL16" s="10"/>
      <c r="RM16" s="10"/>
      <c r="RN16" s="10"/>
      <c r="RO16" s="10"/>
      <c r="RP16" s="10"/>
      <c r="RQ16" s="10"/>
      <c r="RR16" s="10"/>
      <c r="RS16" s="10"/>
      <c r="RT16" s="10"/>
      <c r="RU16" s="10"/>
      <c r="RV16" s="10"/>
      <c r="RW16" s="10"/>
      <c r="RX16" s="10"/>
      <c r="RY16" s="10"/>
      <c r="RZ16" s="10"/>
      <c r="SA16" s="10"/>
      <c r="SB16" s="10"/>
      <c r="SC16" s="10"/>
      <c r="SD16" s="10"/>
      <c r="SE16" s="10"/>
      <c r="SF16" s="10"/>
      <c r="SG16" s="10"/>
      <c r="SH16" s="10"/>
      <c r="SI16" s="10"/>
      <c r="SJ16" s="10"/>
      <c r="SK16" s="10"/>
      <c r="SL16" s="10"/>
      <c r="SM16" s="10"/>
      <c r="SN16" s="10"/>
      <c r="SO16" s="10"/>
      <c r="SP16" s="10"/>
      <c r="SQ16" s="10"/>
      <c r="SR16" s="10"/>
      <c r="SS16" s="10"/>
      <c r="ST16" s="10"/>
      <c r="SU16" s="10"/>
      <c r="SV16" s="10"/>
      <c r="SW16" s="10"/>
      <c r="SX16" s="10"/>
      <c r="SY16" s="10"/>
      <c r="SZ16" s="10"/>
      <c r="TA16" s="10"/>
      <c r="TB16" s="10"/>
      <c r="TC16" s="10"/>
      <c r="TD16" s="10"/>
      <c r="TE16" s="10"/>
      <c r="TF16" s="10"/>
      <c r="TG16" s="10"/>
      <c r="TH16" s="10"/>
      <c r="TI16" s="10"/>
      <c r="TJ16" s="10"/>
      <c r="TK16" s="10"/>
      <c r="TL16" s="10"/>
      <c r="TM16" s="10"/>
      <c r="TN16" s="10"/>
      <c r="TO16" s="10"/>
      <c r="TP16" s="10"/>
      <c r="TQ16" s="10"/>
      <c r="TR16" s="10"/>
      <c r="TS16" s="10"/>
      <c r="TT16" s="10"/>
      <c r="TU16" s="10"/>
      <c r="TV16" s="10"/>
      <c r="TW16" s="10"/>
      <c r="TX16" s="10"/>
      <c r="TY16" s="10"/>
      <c r="TZ16" s="10"/>
      <c r="UA16" s="10"/>
      <c r="UB16" s="10"/>
      <c r="UC16" s="10"/>
      <c r="UD16" s="10"/>
      <c r="UE16" s="10"/>
      <c r="UF16" s="10"/>
      <c r="UG16" s="10"/>
      <c r="UH16" s="10"/>
      <c r="UI16" s="10"/>
      <c r="UJ16" s="10"/>
      <c r="UK16" s="10"/>
      <c r="UL16" s="10"/>
      <c r="UM16" s="10"/>
      <c r="UN16" s="10"/>
      <c r="UO16" s="10"/>
      <c r="UP16" s="10"/>
      <c r="UQ16" s="10"/>
      <c r="UR16" s="10"/>
      <c r="US16" s="10"/>
      <c r="UT16" s="10"/>
      <c r="UU16" s="10"/>
      <c r="UV16" s="10"/>
      <c r="UW16" s="10"/>
      <c r="UX16" s="10"/>
      <c r="UY16" s="10"/>
      <c r="UZ16" s="10"/>
      <c r="VA16" s="10"/>
      <c r="VB16" s="10"/>
      <c r="VC16" s="10"/>
      <c r="VD16" s="10"/>
      <c r="VE16" s="10"/>
      <c r="VF16" s="10"/>
      <c r="VG16" s="10"/>
      <c r="VH16" s="10"/>
      <c r="VI16" s="10"/>
      <c r="VJ16" s="10"/>
      <c r="VK16" s="10"/>
      <c r="VL16" s="10"/>
      <c r="VM16" s="10"/>
      <c r="VN16" s="10"/>
      <c r="VO16" s="10"/>
      <c r="VP16" s="10"/>
      <c r="VQ16" s="10"/>
      <c r="VR16" s="10"/>
      <c r="VS16" s="10"/>
      <c r="VT16" s="10"/>
      <c r="VU16" s="10"/>
      <c r="VV16" s="10"/>
      <c r="VW16" s="10"/>
      <c r="VX16" s="10"/>
      <c r="VY16" s="10"/>
      <c r="VZ16" s="10"/>
      <c r="WA16" s="10"/>
      <c r="WB16" s="10"/>
      <c r="WC16" s="10"/>
      <c r="WD16" s="10"/>
      <c r="WE16" s="10"/>
      <c r="WF16" s="10"/>
      <c r="WG16" s="10"/>
      <c r="WH16" s="10"/>
      <c r="WI16" s="10"/>
      <c r="WJ16" s="10"/>
      <c r="WK16" s="10"/>
      <c r="WL16" s="10"/>
      <c r="WM16" s="10"/>
      <c r="WN16" s="10"/>
      <c r="WO16" s="10"/>
      <c r="WP16" s="10"/>
      <c r="WQ16" s="10"/>
      <c r="WR16" s="10"/>
      <c r="WS16" s="10"/>
      <c r="WT16" s="10"/>
      <c r="WU16" s="10"/>
      <c r="WV16" s="10"/>
      <c r="WW16" s="10"/>
      <c r="WX16" s="10"/>
      <c r="WY16" s="10"/>
      <c r="WZ16" s="10"/>
      <c r="XA16" s="10"/>
      <c r="XB16" s="10"/>
      <c r="XC16" s="10"/>
      <c r="XD16" s="10"/>
      <c r="XE16" s="10"/>
      <c r="XF16" s="10"/>
      <c r="XG16" s="10"/>
      <c r="XH16" s="10"/>
      <c r="XI16" s="10"/>
      <c r="XJ16" s="10"/>
      <c r="XK16" s="10"/>
      <c r="XL16" s="10"/>
      <c r="XM16" s="10"/>
      <c r="XN16" s="10"/>
      <c r="XO16" s="10"/>
      <c r="XP16" s="10"/>
      <c r="XQ16" s="10"/>
      <c r="XR16" s="10"/>
      <c r="XS16" s="10"/>
      <c r="XT16" s="10"/>
      <c r="XU16" s="10"/>
      <c r="XV16" s="10"/>
      <c r="XW16" s="10"/>
      <c r="XX16" s="10"/>
      <c r="XY16" s="10"/>
      <c r="XZ16" s="10"/>
      <c r="YA16" s="10"/>
      <c r="YB16" s="10"/>
      <c r="YC16" s="10"/>
      <c r="YD16" s="10"/>
      <c r="YE16" s="10"/>
      <c r="YF16" s="10"/>
      <c r="YG16" s="10"/>
      <c r="YH16" s="10"/>
      <c r="YI16" s="10"/>
      <c r="YJ16" s="10"/>
      <c r="YK16" s="10"/>
      <c r="YL16" s="10"/>
      <c r="YM16" s="10"/>
      <c r="YN16" s="10"/>
      <c r="YO16" s="10"/>
      <c r="YP16" s="10"/>
      <c r="YQ16" s="10"/>
      <c r="YR16" s="10"/>
      <c r="YS16" s="10"/>
      <c r="YT16" s="10"/>
      <c r="YU16" s="10"/>
      <c r="YV16" s="10"/>
      <c r="YW16" s="10"/>
      <c r="YX16" s="10"/>
      <c r="YY16" s="10"/>
      <c r="YZ16" s="10"/>
      <c r="ZA16" s="10"/>
      <c r="ZB16" s="10"/>
      <c r="ZC16" s="10"/>
      <c r="ZD16" s="10"/>
      <c r="ZE16" s="10"/>
      <c r="ZF16" s="10"/>
      <c r="ZG16" s="10"/>
      <c r="ZH16" s="10"/>
      <c r="ZI16" s="10"/>
      <c r="ZJ16" s="10"/>
      <c r="ZK16" s="10"/>
      <c r="ZL16" s="10"/>
      <c r="ZM16" s="10"/>
      <c r="ZN16" s="10"/>
      <c r="ZO16" s="10"/>
      <c r="ZP16" s="10"/>
      <c r="ZQ16" s="10"/>
      <c r="ZR16" s="10"/>
      <c r="ZS16" s="10"/>
      <c r="ZT16" s="10"/>
      <c r="ZU16" s="10"/>
      <c r="ZV16" s="10"/>
      <c r="ZW16" s="10"/>
      <c r="ZX16" s="10"/>
      <c r="ZY16" s="10"/>
      <c r="ZZ16" s="10"/>
      <c r="AAA16" s="10"/>
      <c r="AAB16" s="10"/>
      <c r="AAC16" s="10"/>
      <c r="AAD16" s="10"/>
      <c r="AAE16" s="10"/>
      <c r="AAF16" s="10"/>
      <c r="AAG16" s="10"/>
      <c r="AAH16" s="10"/>
      <c r="AAI16" s="10"/>
      <c r="AAJ16" s="10"/>
      <c r="AAK16" s="10"/>
      <c r="AAL16" s="10"/>
      <c r="AAM16" s="10"/>
      <c r="AAN16" s="10"/>
      <c r="AAO16" s="10"/>
      <c r="AAP16" s="10"/>
      <c r="AAQ16" s="10"/>
      <c r="AAR16" s="10"/>
      <c r="AAS16" s="10"/>
      <c r="AAT16" s="10"/>
      <c r="AAU16" s="10"/>
      <c r="AAV16" s="10"/>
      <c r="AAW16" s="10"/>
      <c r="AAX16" s="10"/>
      <c r="AAY16" s="10"/>
      <c r="AAZ16" s="10"/>
      <c r="ABA16" s="10"/>
      <c r="ABB16" s="10"/>
      <c r="ABC16" s="10"/>
      <c r="ABD16" s="10"/>
      <c r="ABE16" s="10"/>
      <c r="ABF16" s="10"/>
      <c r="ABG16" s="10"/>
      <c r="ABH16" s="10"/>
      <c r="ABI16" s="10"/>
      <c r="ABJ16" s="10"/>
      <c r="ABK16" s="10"/>
      <c r="ABL16" s="10"/>
      <c r="ABM16" s="10"/>
      <c r="ABN16" s="10"/>
      <c r="ABO16" s="10"/>
      <c r="ABP16" s="10"/>
      <c r="ABQ16" s="10"/>
      <c r="ABR16" s="10"/>
      <c r="ABS16" s="10"/>
      <c r="ABT16" s="10"/>
      <c r="ABU16" s="10"/>
      <c r="ABV16" s="10"/>
      <c r="ABW16" s="10"/>
      <c r="ABX16" s="10"/>
      <c r="ABY16" s="10"/>
      <c r="ABZ16" s="10"/>
      <c r="ACA16" s="10"/>
      <c r="ACB16" s="10"/>
      <c r="ACC16" s="10"/>
      <c r="ACD16" s="10"/>
      <c r="ACE16" s="10"/>
      <c r="ACF16" s="10"/>
      <c r="ACG16" s="10"/>
      <c r="ACH16" s="10"/>
      <c r="ACI16" s="10"/>
      <c r="ACJ16" s="10"/>
      <c r="ACK16" s="10"/>
      <c r="ACL16" s="10"/>
      <c r="ACM16" s="10"/>
      <c r="ACN16" s="10"/>
      <c r="ACO16" s="10"/>
      <c r="ACP16" s="10"/>
      <c r="ACQ16" s="10"/>
      <c r="ACR16" s="10"/>
      <c r="ACS16" s="10"/>
      <c r="ACT16" s="10"/>
      <c r="ACU16" s="10"/>
      <c r="ACV16" s="10"/>
      <c r="ACW16" s="10"/>
      <c r="ACX16" s="10"/>
      <c r="ACY16" s="10"/>
      <c r="ACZ16" s="10"/>
      <c r="ADA16" s="10"/>
      <c r="ADB16" s="10"/>
      <c r="ADC16" s="10"/>
      <c r="ADD16" s="10"/>
      <c r="ADE16" s="10"/>
      <c r="ADF16" s="10"/>
      <c r="ADG16" s="10"/>
      <c r="ADH16" s="10"/>
      <c r="ADI16" s="10"/>
      <c r="ADJ16" s="10"/>
      <c r="ADK16" s="10"/>
      <c r="ADL16" s="10"/>
      <c r="ADM16" s="10"/>
      <c r="ADN16" s="10"/>
      <c r="ADO16" s="10"/>
      <c r="ADP16" s="10"/>
      <c r="ADQ16" s="10"/>
      <c r="ADR16" s="10"/>
      <c r="ADS16" s="10"/>
      <c r="ADT16" s="10"/>
      <c r="ADU16" s="10"/>
      <c r="ADV16" s="10"/>
      <c r="ADW16" s="10"/>
      <c r="ADX16" s="10"/>
      <c r="ADY16" s="10"/>
      <c r="ADZ16" s="10"/>
      <c r="AEA16" s="10"/>
      <c r="AEB16" s="10"/>
      <c r="AEC16" s="10"/>
      <c r="AED16" s="10"/>
      <c r="AEE16" s="10"/>
      <c r="AEF16" s="10"/>
      <c r="AEG16" s="10"/>
      <c r="AEH16" s="10"/>
      <c r="AEI16" s="10"/>
      <c r="AEJ16" s="10"/>
      <c r="AEK16" s="10"/>
      <c r="AEL16" s="10"/>
      <c r="AEM16" s="10"/>
      <c r="AEN16" s="10"/>
      <c r="AEO16" s="10"/>
      <c r="AEP16" s="10"/>
      <c r="AEQ16" s="10"/>
      <c r="AER16" s="10"/>
      <c r="AES16" s="10"/>
      <c r="AET16" s="10"/>
      <c r="AEU16" s="10"/>
      <c r="AEV16" s="10"/>
      <c r="AEW16" s="10"/>
      <c r="AEX16" s="10"/>
      <c r="AEY16" s="10"/>
      <c r="AEZ16" s="10"/>
      <c r="AFA16" s="10"/>
      <c r="AFB16" s="10"/>
      <c r="AFC16" s="10"/>
      <c r="AFD16" s="10"/>
      <c r="AFE16" s="10"/>
      <c r="AFF16" s="10"/>
      <c r="AFG16" s="10"/>
      <c r="AFH16" s="10"/>
      <c r="AFI16" s="10"/>
      <c r="AFJ16" s="10"/>
      <c r="AFK16" s="10"/>
      <c r="AFL16" s="10"/>
      <c r="AFM16" s="10"/>
      <c r="AFN16" s="10"/>
      <c r="AFO16" s="10"/>
      <c r="AFP16" s="10"/>
      <c r="AFQ16" s="10"/>
      <c r="AFR16" s="10"/>
      <c r="AFS16" s="10"/>
      <c r="AFT16" s="10"/>
      <c r="AFU16" s="10"/>
      <c r="AFV16" s="10"/>
      <c r="AFW16" s="10"/>
      <c r="AFX16" s="10"/>
      <c r="AFY16" s="10"/>
      <c r="AFZ16" s="10"/>
      <c r="AGA16" s="10"/>
      <c r="AGB16" s="10"/>
      <c r="AGC16" s="10"/>
      <c r="AGD16" s="10"/>
      <c r="AGE16" s="10"/>
      <c r="AGF16" s="10"/>
      <c r="AGG16" s="10"/>
      <c r="AGH16" s="10"/>
      <c r="AGI16" s="10"/>
      <c r="AGJ16" s="10"/>
      <c r="AGK16" s="10"/>
      <c r="AGL16" s="10"/>
      <c r="AGM16" s="10"/>
      <c r="AGN16" s="10"/>
      <c r="AGO16" s="10"/>
      <c r="AGP16" s="10"/>
      <c r="AGQ16" s="10"/>
      <c r="AGR16" s="10"/>
      <c r="AGS16" s="10"/>
      <c r="AGT16" s="10"/>
      <c r="AGU16" s="10"/>
      <c r="AGV16" s="10"/>
      <c r="AGW16" s="10"/>
      <c r="AGX16" s="10"/>
      <c r="AGY16" s="10"/>
    </row>
    <row r="17" spans="1:883" s="29" customFormat="1" hidden="1" x14ac:dyDescent="0.3">
      <c r="A17" s="27" t="s">
        <v>47</v>
      </c>
      <c r="B17" s="19" t="s">
        <v>24</v>
      </c>
      <c r="C17" s="28">
        <f>C67/C112</f>
        <v>3.339999999999999</v>
      </c>
      <c r="D17" s="28">
        <f>D67/D112</f>
        <v>1.9707448555629992</v>
      </c>
      <c r="E17" s="10"/>
      <c r="F17" s="1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  <c r="EN17" s="10"/>
      <c r="EO17" s="10"/>
      <c r="EP17" s="10"/>
      <c r="EQ17" s="10"/>
      <c r="ER17" s="10"/>
      <c r="ES17" s="10"/>
      <c r="ET17" s="10"/>
      <c r="EU17" s="10"/>
      <c r="EV17" s="10"/>
      <c r="EW17" s="10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M17" s="10"/>
      <c r="FN17" s="10"/>
      <c r="FO17" s="10"/>
      <c r="FP17" s="10"/>
      <c r="FQ17" s="10"/>
      <c r="FR17" s="10"/>
      <c r="FS17" s="10"/>
      <c r="FT17" s="10"/>
      <c r="FU17" s="10"/>
      <c r="FV17" s="10"/>
      <c r="FW17" s="10"/>
      <c r="FX17" s="10"/>
      <c r="FY17" s="10"/>
      <c r="FZ17" s="10"/>
      <c r="GA17" s="10"/>
      <c r="GB17" s="10"/>
      <c r="GC17" s="10"/>
      <c r="GD17" s="10"/>
      <c r="GE17" s="10"/>
      <c r="GF17" s="10"/>
      <c r="GG17" s="10"/>
      <c r="GH17" s="10"/>
      <c r="GI17" s="10"/>
      <c r="GJ17" s="10"/>
      <c r="GK17" s="10"/>
      <c r="GL17" s="10"/>
      <c r="GM17" s="10"/>
      <c r="GN17" s="10"/>
      <c r="GO17" s="10"/>
      <c r="GP17" s="10"/>
      <c r="GQ17" s="10"/>
      <c r="GR17" s="10"/>
      <c r="GS17" s="10"/>
      <c r="GT17" s="10"/>
      <c r="GU17" s="10"/>
      <c r="GV17" s="10"/>
      <c r="GW17" s="10"/>
      <c r="GX17" s="10"/>
      <c r="GY17" s="10"/>
      <c r="GZ17" s="10"/>
      <c r="HA17" s="10"/>
      <c r="HB17" s="10"/>
      <c r="HC17" s="10"/>
      <c r="HD17" s="10"/>
      <c r="HE17" s="10"/>
      <c r="HF17" s="10"/>
      <c r="HG17" s="10"/>
      <c r="HH17" s="10"/>
      <c r="HI17" s="10"/>
      <c r="HJ17" s="10"/>
      <c r="HK17" s="10"/>
      <c r="HL17" s="10"/>
      <c r="HM17" s="10"/>
      <c r="HN17" s="10"/>
      <c r="HO17" s="10"/>
      <c r="HP17" s="10"/>
      <c r="HQ17" s="10"/>
      <c r="HR17" s="10"/>
      <c r="HS17" s="10"/>
      <c r="HT17" s="10"/>
      <c r="HU17" s="10"/>
      <c r="HV17" s="10"/>
      <c r="HW17" s="10"/>
      <c r="HX17" s="10"/>
      <c r="HY17" s="10"/>
      <c r="HZ17" s="10"/>
      <c r="IA17" s="10"/>
      <c r="IB17" s="10"/>
      <c r="IC17" s="10"/>
      <c r="ID17" s="10"/>
      <c r="IE17" s="10"/>
      <c r="IF17" s="10"/>
      <c r="IG17" s="10"/>
      <c r="IH17" s="10"/>
      <c r="II17" s="10"/>
      <c r="IJ17" s="10"/>
      <c r="IK17" s="10"/>
      <c r="IL17" s="10"/>
      <c r="IM17" s="10"/>
      <c r="IN17" s="10"/>
      <c r="IO17" s="10"/>
      <c r="IP17" s="10"/>
      <c r="IQ17" s="10"/>
      <c r="IR17" s="10"/>
      <c r="IS17" s="10"/>
      <c r="IT17" s="10"/>
      <c r="IU17" s="10"/>
      <c r="IV17" s="10"/>
      <c r="IW17" s="10"/>
      <c r="IX17" s="10"/>
      <c r="IY17" s="10"/>
      <c r="IZ17" s="10"/>
      <c r="JA17" s="10"/>
      <c r="JB17" s="10"/>
      <c r="JC17" s="10"/>
      <c r="JD17" s="10"/>
      <c r="JE17" s="10"/>
      <c r="JF17" s="10"/>
      <c r="JG17" s="10"/>
      <c r="JH17" s="10"/>
      <c r="JI17" s="10"/>
      <c r="JJ17" s="10"/>
      <c r="JK17" s="10"/>
      <c r="JL17" s="10"/>
      <c r="JM17" s="10"/>
      <c r="JN17" s="10"/>
      <c r="JO17" s="10"/>
      <c r="JP17" s="10"/>
      <c r="JQ17" s="10"/>
      <c r="JR17" s="10"/>
      <c r="JS17" s="10"/>
      <c r="JT17" s="10"/>
      <c r="JU17" s="10"/>
      <c r="JV17" s="10"/>
      <c r="JW17" s="10"/>
      <c r="JX17" s="10"/>
      <c r="JY17" s="10"/>
      <c r="JZ17" s="10"/>
      <c r="KA17" s="10"/>
      <c r="KB17" s="10"/>
      <c r="KC17" s="10"/>
      <c r="KD17" s="10"/>
      <c r="KE17" s="10"/>
      <c r="KF17" s="10"/>
      <c r="KG17" s="10"/>
      <c r="KH17" s="10"/>
      <c r="KI17" s="10"/>
      <c r="KJ17" s="10"/>
      <c r="KK17" s="10"/>
      <c r="KL17" s="10"/>
      <c r="KM17" s="10"/>
      <c r="KN17" s="10"/>
      <c r="KO17" s="10"/>
      <c r="KP17" s="10"/>
      <c r="KQ17" s="10"/>
      <c r="KR17" s="10"/>
      <c r="KS17" s="10"/>
      <c r="KT17" s="10"/>
      <c r="KU17" s="10"/>
      <c r="KV17" s="10"/>
      <c r="KW17" s="10"/>
      <c r="KX17" s="10"/>
      <c r="KY17" s="10"/>
      <c r="KZ17" s="10"/>
      <c r="LA17" s="10"/>
      <c r="LB17" s="10"/>
      <c r="LC17" s="10"/>
      <c r="LD17" s="10"/>
      <c r="LE17" s="10"/>
      <c r="LF17" s="10"/>
      <c r="LG17" s="10"/>
      <c r="LH17" s="10"/>
      <c r="LI17" s="10"/>
      <c r="LJ17" s="10"/>
      <c r="LK17" s="10"/>
      <c r="LL17" s="10"/>
      <c r="LM17" s="10"/>
      <c r="LN17" s="10"/>
      <c r="LO17" s="10"/>
      <c r="LP17" s="10"/>
      <c r="LQ17" s="10"/>
      <c r="LR17" s="10"/>
      <c r="LS17" s="10"/>
      <c r="LT17" s="10"/>
      <c r="LU17" s="10"/>
      <c r="LV17" s="10"/>
      <c r="LW17" s="10"/>
      <c r="LX17" s="10"/>
      <c r="LY17" s="10"/>
      <c r="LZ17" s="10"/>
      <c r="MA17" s="10"/>
      <c r="MB17" s="10"/>
      <c r="MC17" s="10"/>
      <c r="MD17" s="10"/>
      <c r="ME17" s="10"/>
      <c r="MF17" s="10"/>
      <c r="MG17" s="10"/>
      <c r="MH17" s="10"/>
      <c r="MI17" s="10"/>
      <c r="MJ17" s="10"/>
      <c r="MK17" s="10"/>
      <c r="ML17" s="10"/>
      <c r="MM17" s="10"/>
      <c r="MN17" s="10"/>
      <c r="MO17" s="10"/>
      <c r="MP17" s="10"/>
      <c r="MQ17" s="10"/>
      <c r="MR17" s="10"/>
      <c r="MS17" s="10"/>
      <c r="MT17" s="10"/>
      <c r="MU17" s="10"/>
      <c r="MV17" s="10"/>
      <c r="MW17" s="10"/>
      <c r="MX17" s="10"/>
      <c r="MY17" s="10"/>
      <c r="MZ17" s="10"/>
      <c r="NA17" s="10"/>
      <c r="NB17" s="10"/>
      <c r="NC17" s="10"/>
      <c r="ND17" s="10"/>
      <c r="NE17" s="10"/>
      <c r="NF17" s="10"/>
      <c r="NG17" s="10"/>
      <c r="NH17" s="10"/>
      <c r="NI17" s="10"/>
      <c r="NJ17" s="10"/>
      <c r="NK17" s="10"/>
      <c r="NL17" s="10"/>
      <c r="NM17" s="10"/>
      <c r="NN17" s="10"/>
      <c r="NO17" s="10"/>
      <c r="NP17" s="10"/>
      <c r="NQ17" s="10"/>
      <c r="NR17" s="10"/>
      <c r="NS17" s="10"/>
      <c r="NT17" s="10"/>
      <c r="NU17" s="10"/>
      <c r="NV17" s="10"/>
      <c r="NW17" s="10"/>
      <c r="NX17" s="10"/>
      <c r="NY17" s="10"/>
      <c r="NZ17" s="10"/>
      <c r="OA17" s="10"/>
      <c r="OB17" s="10"/>
      <c r="OC17" s="10"/>
      <c r="OD17" s="10"/>
      <c r="OE17" s="10"/>
      <c r="OF17" s="10"/>
      <c r="OG17" s="10"/>
      <c r="OH17" s="10"/>
      <c r="OI17" s="10"/>
      <c r="OJ17" s="10"/>
      <c r="OK17" s="10"/>
      <c r="OL17" s="10"/>
      <c r="OM17" s="10"/>
      <c r="ON17" s="10"/>
      <c r="OO17" s="10"/>
      <c r="OP17" s="10"/>
      <c r="OQ17" s="10"/>
      <c r="OR17" s="10"/>
      <c r="OS17" s="10"/>
      <c r="OT17" s="10"/>
      <c r="OU17" s="10"/>
      <c r="OV17" s="10"/>
      <c r="OW17" s="10"/>
      <c r="OX17" s="10"/>
      <c r="OY17" s="10"/>
      <c r="OZ17" s="10"/>
      <c r="PA17" s="10"/>
      <c r="PB17" s="10"/>
      <c r="PC17" s="10"/>
      <c r="PD17" s="10"/>
      <c r="PE17" s="10"/>
      <c r="PF17" s="10"/>
      <c r="PG17" s="10"/>
      <c r="PH17" s="10"/>
      <c r="PI17" s="10"/>
      <c r="PJ17" s="10"/>
      <c r="PK17" s="10"/>
      <c r="PL17" s="10"/>
      <c r="PM17" s="10"/>
      <c r="PN17" s="10"/>
      <c r="PO17" s="10"/>
      <c r="PP17" s="10"/>
      <c r="PQ17" s="10"/>
      <c r="PR17" s="10"/>
      <c r="PS17" s="10"/>
      <c r="PT17" s="10"/>
      <c r="PU17" s="10"/>
      <c r="PV17" s="10"/>
      <c r="PW17" s="10"/>
      <c r="PX17" s="10"/>
      <c r="PY17" s="10"/>
      <c r="PZ17" s="10"/>
      <c r="QA17" s="10"/>
      <c r="QB17" s="10"/>
      <c r="QC17" s="10"/>
      <c r="QD17" s="10"/>
      <c r="QE17" s="10"/>
      <c r="QF17" s="10"/>
      <c r="QG17" s="10"/>
      <c r="QH17" s="10"/>
      <c r="QI17" s="10"/>
      <c r="QJ17" s="10"/>
      <c r="QK17" s="10"/>
      <c r="QL17" s="10"/>
      <c r="QM17" s="10"/>
      <c r="QN17" s="10"/>
      <c r="QO17" s="10"/>
      <c r="QP17" s="10"/>
      <c r="QQ17" s="10"/>
      <c r="QR17" s="10"/>
      <c r="QS17" s="10"/>
      <c r="QT17" s="10"/>
      <c r="QU17" s="10"/>
      <c r="QV17" s="10"/>
      <c r="QW17" s="10"/>
      <c r="QX17" s="10"/>
      <c r="QY17" s="10"/>
      <c r="QZ17" s="10"/>
      <c r="RA17" s="10"/>
      <c r="RB17" s="10"/>
      <c r="RC17" s="10"/>
      <c r="RD17" s="10"/>
      <c r="RE17" s="10"/>
      <c r="RF17" s="10"/>
      <c r="RG17" s="10"/>
      <c r="RH17" s="10"/>
      <c r="RI17" s="10"/>
      <c r="RJ17" s="10"/>
      <c r="RK17" s="10"/>
      <c r="RL17" s="10"/>
      <c r="RM17" s="10"/>
      <c r="RN17" s="10"/>
      <c r="RO17" s="10"/>
      <c r="RP17" s="10"/>
      <c r="RQ17" s="10"/>
      <c r="RR17" s="10"/>
      <c r="RS17" s="10"/>
      <c r="RT17" s="10"/>
      <c r="RU17" s="10"/>
      <c r="RV17" s="10"/>
      <c r="RW17" s="10"/>
      <c r="RX17" s="10"/>
      <c r="RY17" s="10"/>
      <c r="RZ17" s="10"/>
      <c r="SA17" s="10"/>
      <c r="SB17" s="10"/>
      <c r="SC17" s="10"/>
      <c r="SD17" s="10"/>
      <c r="SE17" s="10"/>
      <c r="SF17" s="10"/>
      <c r="SG17" s="10"/>
      <c r="SH17" s="10"/>
      <c r="SI17" s="10"/>
      <c r="SJ17" s="10"/>
      <c r="SK17" s="10"/>
      <c r="SL17" s="10"/>
      <c r="SM17" s="10"/>
      <c r="SN17" s="10"/>
      <c r="SO17" s="10"/>
      <c r="SP17" s="10"/>
      <c r="SQ17" s="10"/>
      <c r="SR17" s="10"/>
      <c r="SS17" s="10"/>
      <c r="ST17" s="10"/>
      <c r="SU17" s="10"/>
      <c r="SV17" s="10"/>
      <c r="SW17" s="10"/>
      <c r="SX17" s="10"/>
      <c r="SY17" s="10"/>
      <c r="SZ17" s="10"/>
      <c r="TA17" s="10"/>
      <c r="TB17" s="10"/>
      <c r="TC17" s="10"/>
      <c r="TD17" s="10"/>
      <c r="TE17" s="10"/>
      <c r="TF17" s="10"/>
      <c r="TG17" s="10"/>
      <c r="TH17" s="10"/>
      <c r="TI17" s="10"/>
      <c r="TJ17" s="10"/>
      <c r="TK17" s="10"/>
      <c r="TL17" s="10"/>
      <c r="TM17" s="10"/>
      <c r="TN17" s="10"/>
      <c r="TO17" s="10"/>
      <c r="TP17" s="10"/>
      <c r="TQ17" s="10"/>
      <c r="TR17" s="10"/>
      <c r="TS17" s="10"/>
      <c r="TT17" s="10"/>
      <c r="TU17" s="10"/>
      <c r="TV17" s="10"/>
      <c r="TW17" s="10"/>
      <c r="TX17" s="10"/>
      <c r="TY17" s="10"/>
      <c r="TZ17" s="10"/>
      <c r="UA17" s="10"/>
      <c r="UB17" s="10"/>
      <c r="UC17" s="10"/>
      <c r="UD17" s="10"/>
      <c r="UE17" s="10"/>
      <c r="UF17" s="10"/>
      <c r="UG17" s="10"/>
      <c r="UH17" s="10"/>
      <c r="UI17" s="10"/>
      <c r="UJ17" s="10"/>
      <c r="UK17" s="10"/>
      <c r="UL17" s="10"/>
      <c r="UM17" s="10"/>
      <c r="UN17" s="10"/>
      <c r="UO17" s="10"/>
      <c r="UP17" s="10"/>
      <c r="UQ17" s="10"/>
      <c r="UR17" s="10"/>
      <c r="US17" s="10"/>
      <c r="UT17" s="10"/>
      <c r="UU17" s="10"/>
      <c r="UV17" s="10"/>
      <c r="UW17" s="10"/>
      <c r="UX17" s="10"/>
      <c r="UY17" s="10"/>
      <c r="UZ17" s="10"/>
      <c r="VA17" s="10"/>
      <c r="VB17" s="10"/>
      <c r="VC17" s="10"/>
      <c r="VD17" s="10"/>
      <c r="VE17" s="10"/>
      <c r="VF17" s="10"/>
      <c r="VG17" s="10"/>
      <c r="VH17" s="10"/>
      <c r="VI17" s="10"/>
      <c r="VJ17" s="10"/>
      <c r="VK17" s="10"/>
      <c r="VL17" s="10"/>
      <c r="VM17" s="10"/>
      <c r="VN17" s="10"/>
      <c r="VO17" s="10"/>
      <c r="VP17" s="10"/>
      <c r="VQ17" s="10"/>
      <c r="VR17" s="10"/>
      <c r="VS17" s="10"/>
      <c r="VT17" s="10"/>
      <c r="VU17" s="10"/>
      <c r="VV17" s="10"/>
      <c r="VW17" s="10"/>
      <c r="VX17" s="10"/>
      <c r="VY17" s="10"/>
      <c r="VZ17" s="10"/>
      <c r="WA17" s="10"/>
      <c r="WB17" s="10"/>
      <c r="WC17" s="10"/>
      <c r="WD17" s="10"/>
      <c r="WE17" s="10"/>
      <c r="WF17" s="10"/>
      <c r="WG17" s="10"/>
      <c r="WH17" s="10"/>
      <c r="WI17" s="10"/>
      <c r="WJ17" s="10"/>
      <c r="WK17" s="10"/>
      <c r="WL17" s="10"/>
      <c r="WM17" s="10"/>
      <c r="WN17" s="10"/>
      <c r="WO17" s="10"/>
      <c r="WP17" s="10"/>
      <c r="WQ17" s="10"/>
      <c r="WR17" s="10"/>
      <c r="WS17" s="10"/>
      <c r="WT17" s="10"/>
      <c r="WU17" s="10"/>
      <c r="WV17" s="10"/>
      <c r="WW17" s="10"/>
      <c r="WX17" s="10"/>
      <c r="WY17" s="10"/>
      <c r="WZ17" s="10"/>
      <c r="XA17" s="10"/>
      <c r="XB17" s="10"/>
      <c r="XC17" s="10"/>
      <c r="XD17" s="10"/>
      <c r="XE17" s="10"/>
      <c r="XF17" s="10"/>
      <c r="XG17" s="10"/>
      <c r="XH17" s="10"/>
      <c r="XI17" s="10"/>
      <c r="XJ17" s="10"/>
      <c r="XK17" s="10"/>
      <c r="XL17" s="10"/>
      <c r="XM17" s="10"/>
      <c r="XN17" s="10"/>
      <c r="XO17" s="10"/>
      <c r="XP17" s="10"/>
      <c r="XQ17" s="10"/>
      <c r="XR17" s="10"/>
      <c r="XS17" s="10"/>
      <c r="XT17" s="10"/>
      <c r="XU17" s="10"/>
      <c r="XV17" s="10"/>
      <c r="XW17" s="10"/>
      <c r="XX17" s="10"/>
      <c r="XY17" s="10"/>
      <c r="XZ17" s="10"/>
      <c r="YA17" s="10"/>
      <c r="YB17" s="10"/>
      <c r="YC17" s="10"/>
      <c r="YD17" s="10"/>
      <c r="YE17" s="10"/>
      <c r="YF17" s="10"/>
      <c r="YG17" s="10"/>
      <c r="YH17" s="10"/>
      <c r="YI17" s="10"/>
      <c r="YJ17" s="10"/>
      <c r="YK17" s="10"/>
      <c r="YL17" s="10"/>
      <c r="YM17" s="10"/>
      <c r="YN17" s="10"/>
      <c r="YO17" s="10"/>
      <c r="YP17" s="10"/>
      <c r="YQ17" s="10"/>
      <c r="YR17" s="10"/>
      <c r="YS17" s="10"/>
      <c r="YT17" s="10"/>
      <c r="YU17" s="10"/>
      <c r="YV17" s="10"/>
      <c r="YW17" s="10"/>
      <c r="YX17" s="10"/>
      <c r="YY17" s="10"/>
      <c r="YZ17" s="10"/>
      <c r="ZA17" s="10"/>
      <c r="ZB17" s="10"/>
      <c r="ZC17" s="10"/>
      <c r="ZD17" s="10"/>
      <c r="ZE17" s="10"/>
      <c r="ZF17" s="10"/>
      <c r="ZG17" s="10"/>
      <c r="ZH17" s="10"/>
      <c r="ZI17" s="10"/>
      <c r="ZJ17" s="10"/>
      <c r="ZK17" s="10"/>
      <c r="ZL17" s="10"/>
      <c r="ZM17" s="10"/>
      <c r="ZN17" s="10"/>
      <c r="ZO17" s="10"/>
      <c r="ZP17" s="10"/>
      <c r="ZQ17" s="10"/>
      <c r="ZR17" s="10"/>
      <c r="ZS17" s="10"/>
      <c r="ZT17" s="10"/>
      <c r="ZU17" s="10"/>
      <c r="ZV17" s="10"/>
      <c r="ZW17" s="10"/>
      <c r="ZX17" s="10"/>
      <c r="ZY17" s="10"/>
      <c r="ZZ17" s="10"/>
      <c r="AAA17" s="10"/>
      <c r="AAB17" s="10"/>
      <c r="AAC17" s="10"/>
      <c r="AAD17" s="10"/>
      <c r="AAE17" s="10"/>
      <c r="AAF17" s="10"/>
      <c r="AAG17" s="10"/>
      <c r="AAH17" s="10"/>
      <c r="AAI17" s="10"/>
      <c r="AAJ17" s="10"/>
      <c r="AAK17" s="10"/>
      <c r="AAL17" s="10"/>
      <c r="AAM17" s="10"/>
      <c r="AAN17" s="10"/>
      <c r="AAO17" s="10"/>
      <c r="AAP17" s="10"/>
      <c r="AAQ17" s="10"/>
      <c r="AAR17" s="10"/>
      <c r="AAS17" s="10"/>
      <c r="AAT17" s="10"/>
      <c r="AAU17" s="10"/>
      <c r="AAV17" s="10"/>
      <c r="AAW17" s="10"/>
      <c r="AAX17" s="10"/>
      <c r="AAY17" s="10"/>
      <c r="AAZ17" s="10"/>
      <c r="ABA17" s="10"/>
      <c r="ABB17" s="10"/>
      <c r="ABC17" s="10"/>
      <c r="ABD17" s="10"/>
      <c r="ABE17" s="10"/>
      <c r="ABF17" s="10"/>
      <c r="ABG17" s="10"/>
      <c r="ABH17" s="10"/>
      <c r="ABI17" s="10"/>
      <c r="ABJ17" s="10"/>
      <c r="ABK17" s="10"/>
      <c r="ABL17" s="10"/>
      <c r="ABM17" s="10"/>
      <c r="ABN17" s="10"/>
      <c r="ABO17" s="10"/>
      <c r="ABP17" s="10"/>
      <c r="ABQ17" s="10"/>
      <c r="ABR17" s="10"/>
      <c r="ABS17" s="10"/>
      <c r="ABT17" s="10"/>
      <c r="ABU17" s="10"/>
      <c r="ABV17" s="10"/>
      <c r="ABW17" s="10"/>
      <c r="ABX17" s="10"/>
      <c r="ABY17" s="10"/>
      <c r="ABZ17" s="10"/>
      <c r="ACA17" s="10"/>
      <c r="ACB17" s="10"/>
      <c r="ACC17" s="10"/>
      <c r="ACD17" s="10"/>
      <c r="ACE17" s="10"/>
      <c r="ACF17" s="10"/>
      <c r="ACG17" s="10"/>
      <c r="ACH17" s="10"/>
      <c r="ACI17" s="10"/>
      <c r="ACJ17" s="10"/>
      <c r="ACK17" s="10"/>
      <c r="ACL17" s="10"/>
      <c r="ACM17" s="10"/>
      <c r="ACN17" s="10"/>
      <c r="ACO17" s="10"/>
      <c r="ACP17" s="10"/>
      <c r="ACQ17" s="10"/>
      <c r="ACR17" s="10"/>
      <c r="ACS17" s="10"/>
      <c r="ACT17" s="10"/>
      <c r="ACU17" s="10"/>
      <c r="ACV17" s="10"/>
      <c r="ACW17" s="10"/>
      <c r="ACX17" s="10"/>
      <c r="ACY17" s="10"/>
      <c r="ACZ17" s="10"/>
      <c r="ADA17" s="10"/>
      <c r="ADB17" s="10"/>
      <c r="ADC17" s="10"/>
      <c r="ADD17" s="10"/>
      <c r="ADE17" s="10"/>
      <c r="ADF17" s="10"/>
      <c r="ADG17" s="10"/>
      <c r="ADH17" s="10"/>
      <c r="ADI17" s="10"/>
      <c r="ADJ17" s="10"/>
      <c r="ADK17" s="10"/>
      <c r="ADL17" s="10"/>
      <c r="ADM17" s="10"/>
      <c r="ADN17" s="10"/>
      <c r="ADO17" s="10"/>
      <c r="ADP17" s="10"/>
      <c r="ADQ17" s="10"/>
      <c r="ADR17" s="10"/>
      <c r="ADS17" s="10"/>
      <c r="ADT17" s="10"/>
      <c r="ADU17" s="10"/>
      <c r="ADV17" s="10"/>
      <c r="ADW17" s="10"/>
      <c r="ADX17" s="10"/>
      <c r="ADY17" s="10"/>
      <c r="ADZ17" s="10"/>
      <c r="AEA17" s="10"/>
      <c r="AEB17" s="10"/>
      <c r="AEC17" s="10"/>
      <c r="AED17" s="10"/>
      <c r="AEE17" s="10"/>
      <c r="AEF17" s="10"/>
      <c r="AEG17" s="10"/>
      <c r="AEH17" s="10"/>
      <c r="AEI17" s="10"/>
      <c r="AEJ17" s="10"/>
      <c r="AEK17" s="10"/>
      <c r="AEL17" s="10"/>
      <c r="AEM17" s="10"/>
      <c r="AEN17" s="10"/>
      <c r="AEO17" s="10"/>
      <c r="AEP17" s="10"/>
      <c r="AEQ17" s="10"/>
      <c r="AER17" s="10"/>
      <c r="AES17" s="10"/>
      <c r="AET17" s="10"/>
      <c r="AEU17" s="10"/>
      <c r="AEV17" s="10"/>
      <c r="AEW17" s="10"/>
      <c r="AEX17" s="10"/>
      <c r="AEY17" s="10"/>
      <c r="AEZ17" s="10"/>
      <c r="AFA17" s="10"/>
      <c r="AFB17" s="10"/>
      <c r="AFC17" s="10"/>
      <c r="AFD17" s="10"/>
      <c r="AFE17" s="10"/>
      <c r="AFF17" s="10"/>
      <c r="AFG17" s="10"/>
      <c r="AFH17" s="10"/>
      <c r="AFI17" s="10"/>
      <c r="AFJ17" s="10"/>
      <c r="AFK17" s="10"/>
      <c r="AFL17" s="10"/>
      <c r="AFM17" s="10"/>
      <c r="AFN17" s="10"/>
      <c r="AFO17" s="10"/>
      <c r="AFP17" s="10"/>
      <c r="AFQ17" s="10"/>
      <c r="AFR17" s="10"/>
      <c r="AFS17" s="10"/>
      <c r="AFT17" s="10"/>
      <c r="AFU17" s="10"/>
      <c r="AFV17" s="10"/>
      <c r="AFW17" s="10"/>
      <c r="AFX17" s="10"/>
      <c r="AFY17" s="10"/>
      <c r="AFZ17" s="10"/>
      <c r="AGA17" s="10"/>
      <c r="AGB17" s="10"/>
      <c r="AGC17" s="10"/>
      <c r="AGD17" s="10"/>
      <c r="AGE17" s="10"/>
      <c r="AGF17" s="10"/>
      <c r="AGG17" s="10"/>
      <c r="AGH17" s="10"/>
      <c r="AGI17" s="10"/>
      <c r="AGJ17" s="10"/>
      <c r="AGK17" s="10"/>
      <c r="AGL17" s="10"/>
      <c r="AGM17" s="10"/>
      <c r="AGN17" s="10"/>
      <c r="AGO17" s="10"/>
      <c r="AGP17" s="10"/>
      <c r="AGQ17" s="10"/>
      <c r="AGR17" s="10"/>
      <c r="AGS17" s="10"/>
      <c r="AGT17" s="10"/>
      <c r="AGU17" s="10"/>
      <c r="AGV17" s="10"/>
      <c r="AGW17" s="10"/>
      <c r="AGX17" s="10"/>
      <c r="AGY17" s="10"/>
    </row>
    <row r="18" spans="1:883" s="29" customFormat="1" ht="15" hidden="1" thickBot="1" x14ac:dyDescent="0.35">
      <c r="A18" s="27" t="s">
        <v>18</v>
      </c>
      <c r="B18" s="19" t="s">
        <v>26</v>
      </c>
      <c r="C18" s="30">
        <f>C67</f>
        <v>20.705785962607123</v>
      </c>
      <c r="D18" s="30">
        <f>D67</f>
        <v>20.700443360939097</v>
      </c>
      <c r="E18" s="10"/>
      <c r="F18" s="12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  <c r="JU18" s="10"/>
      <c r="JV18" s="10"/>
      <c r="JW18" s="10"/>
      <c r="JX18" s="10"/>
      <c r="JY18" s="10"/>
      <c r="JZ18" s="10"/>
      <c r="KA18" s="10"/>
      <c r="KB18" s="10"/>
      <c r="KC18" s="10"/>
      <c r="KD18" s="10"/>
      <c r="KE18" s="10"/>
      <c r="KF18" s="10"/>
      <c r="KG18" s="10"/>
      <c r="KH18" s="10"/>
      <c r="KI18" s="10"/>
      <c r="KJ18" s="10"/>
      <c r="KK18" s="10"/>
      <c r="KL18" s="10"/>
      <c r="KM18" s="10"/>
      <c r="KN18" s="10"/>
      <c r="KO18" s="10"/>
      <c r="KP18" s="10"/>
      <c r="KQ18" s="10"/>
      <c r="KR18" s="10"/>
      <c r="KS18" s="10"/>
      <c r="KT18" s="10"/>
      <c r="KU18" s="10"/>
      <c r="KV18" s="10"/>
      <c r="KW18" s="10"/>
      <c r="KX18" s="10"/>
      <c r="KY18" s="10"/>
      <c r="KZ18" s="10"/>
      <c r="LA18" s="10"/>
      <c r="LB18" s="10"/>
      <c r="LC18" s="10"/>
      <c r="LD18" s="10"/>
      <c r="LE18" s="10"/>
      <c r="LF18" s="10"/>
      <c r="LG18" s="10"/>
      <c r="LH18" s="10"/>
      <c r="LI18" s="10"/>
      <c r="LJ18" s="10"/>
      <c r="LK18" s="10"/>
      <c r="LL18" s="10"/>
      <c r="LM18" s="10"/>
      <c r="LN18" s="10"/>
      <c r="LO18" s="10"/>
      <c r="LP18" s="10"/>
      <c r="LQ18" s="10"/>
      <c r="LR18" s="10"/>
      <c r="LS18" s="10"/>
      <c r="LT18" s="10"/>
      <c r="LU18" s="10"/>
      <c r="LV18" s="10"/>
      <c r="LW18" s="10"/>
      <c r="LX18" s="10"/>
      <c r="LY18" s="10"/>
      <c r="LZ18" s="10"/>
      <c r="MA18" s="10"/>
      <c r="MB18" s="10"/>
      <c r="MC18" s="10"/>
      <c r="MD18" s="10"/>
      <c r="ME18" s="10"/>
      <c r="MF18" s="10"/>
      <c r="MG18" s="10"/>
      <c r="MH18" s="10"/>
      <c r="MI18" s="10"/>
      <c r="MJ18" s="10"/>
      <c r="MK18" s="10"/>
      <c r="ML18" s="10"/>
      <c r="MM18" s="10"/>
      <c r="MN18" s="10"/>
      <c r="MO18" s="10"/>
      <c r="MP18" s="10"/>
      <c r="MQ18" s="10"/>
      <c r="MR18" s="10"/>
      <c r="MS18" s="10"/>
      <c r="MT18" s="10"/>
      <c r="MU18" s="10"/>
      <c r="MV18" s="10"/>
      <c r="MW18" s="10"/>
      <c r="MX18" s="10"/>
      <c r="MY18" s="10"/>
      <c r="MZ18" s="10"/>
      <c r="NA18" s="10"/>
      <c r="NB18" s="10"/>
      <c r="NC18" s="10"/>
      <c r="ND18" s="10"/>
      <c r="NE18" s="10"/>
      <c r="NF18" s="10"/>
      <c r="NG18" s="10"/>
      <c r="NH18" s="10"/>
      <c r="NI18" s="10"/>
      <c r="NJ18" s="10"/>
      <c r="NK18" s="10"/>
      <c r="NL18" s="10"/>
      <c r="NM18" s="10"/>
      <c r="NN18" s="10"/>
      <c r="NO18" s="10"/>
      <c r="NP18" s="10"/>
      <c r="NQ18" s="10"/>
      <c r="NR18" s="10"/>
      <c r="NS18" s="10"/>
      <c r="NT18" s="10"/>
      <c r="NU18" s="10"/>
      <c r="NV18" s="10"/>
      <c r="NW18" s="10"/>
      <c r="NX18" s="10"/>
      <c r="NY18" s="10"/>
      <c r="NZ18" s="10"/>
      <c r="OA18" s="10"/>
      <c r="OB18" s="10"/>
      <c r="OC18" s="10"/>
      <c r="OD18" s="10"/>
      <c r="OE18" s="10"/>
      <c r="OF18" s="10"/>
      <c r="OG18" s="10"/>
      <c r="OH18" s="10"/>
      <c r="OI18" s="10"/>
      <c r="OJ18" s="10"/>
      <c r="OK18" s="10"/>
      <c r="OL18" s="10"/>
      <c r="OM18" s="10"/>
      <c r="ON18" s="10"/>
      <c r="OO18" s="10"/>
      <c r="OP18" s="10"/>
      <c r="OQ18" s="10"/>
      <c r="OR18" s="10"/>
      <c r="OS18" s="10"/>
      <c r="OT18" s="10"/>
      <c r="OU18" s="10"/>
      <c r="OV18" s="10"/>
      <c r="OW18" s="10"/>
      <c r="OX18" s="10"/>
      <c r="OY18" s="10"/>
      <c r="OZ18" s="10"/>
      <c r="PA18" s="10"/>
      <c r="PB18" s="10"/>
      <c r="PC18" s="10"/>
      <c r="PD18" s="10"/>
      <c r="PE18" s="10"/>
      <c r="PF18" s="10"/>
      <c r="PG18" s="10"/>
      <c r="PH18" s="10"/>
      <c r="PI18" s="10"/>
      <c r="PJ18" s="10"/>
      <c r="PK18" s="10"/>
      <c r="PL18" s="10"/>
      <c r="PM18" s="10"/>
      <c r="PN18" s="10"/>
      <c r="PO18" s="10"/>
      <c r="PP18" s="10"/>
      <c r="PQ18" s="10"/>
      <c r="PR18" s="10"/>
      <c r="PS18" s="10"/>
      <c r="PT18" s="10"/>
      <c r="PU18" s="10"/>
      <c r="PV18" s="10"/>
      <c r="PW18" s="10"/>
      <c r="PX18" s="10"/>
      <c r="PY18" s="10"/>
      <c r="PZ18" s="10"/>
      <c r="QA18" s="10"/>
      <c r="QB18" s="10"/>
      <c r="QC18" s="10"/>
      <c r="QD18" s="10"/>
      <c r="QE18" s="10"/>
      <c r="QF18" s="10"/>
      <c r="QG18" s="10"/>
      <c r="QH18" s="10"/>
      <c r="QI18" s="10"/>
      <c r="QJ18" s="10"/>
      <c r="QK18" s="10"/>
      <c r="QL18" s="10"/>
      <c r="QM18" s="10"/>
      <c r="QN18" s="10"/>
      <c r="QO18" s="10"/>
      <c r="QP18" s="10"/>
      <c r="QQ18" s="10"/>
      <c r="QR18" s="10"/>
      <c r="QS18" s="10"/>
      <c r="QT18" s="10"/>
      <c r="QU18" s="10"/>
      <c r="QV18" s="10"/>
      <c r="QW18" s="10"/>
      <c r="QX18" s="10"/>
      <c r="QY18" s="10"/>
      <c r="QZ18" s="10"/>
      <c r="RA18" s="10"/>
      <c r="RB18" s="10"/>
      <c r="RC18" s="10"/>
      <c r="RD18" s="10"/>
      <c r="RE18" s="10"/>
      <c r="RF18" s="10"/>
      <c r="RG18" s="10"/>
      <c r="RH18" s="10"/>
      <c r="RI18" s="10"/>
      <c r="RJ18" s="10"/>
      <c r="RK18" s="10"/>
      <c r="RL18" s="10"/>
      <c r="RM18" s="10"/>
      <c r="RN18" s="10"/>
      <c r="RO18" s="10"/>
      <c r="RP18" s="10"/>
      <c r="RQ18" s="10"/>
      <c r="RR18" s="10"/>
      <c r="RS18" s="10"/>
      <c r="RT18" s="10"/>
      <c r="RU18" s="10"/>
      <c r="RV18" s="10"/>
      <c r="RW18" s="10"/>
      <c r="RX18" s="10"/>
      <c r="RY18" s="10"/>
      <c r="RZ18" s="10"/>
      <c r="SA18" s="10"/>
      <c r="SB18" s="10"/>
      <c r="SC18" s="10"/>
      <c r="SD18" s="10"/>
      <c r="SE18" s="10"/>
      <c r="SF18" s="10"/>
      <c r="SG18" s="10"/>
      <c r="SH18" s="10"/>
      <c r="SI18" s="10"/>
      <c r="SJ18" s="10"/>
      <c r="SK18" s="10"/>
      <c r="SL18" s="10"/>
      <c r="SM18" s="10"/>
      <c r="SN18" s="10"/>
      <c r="SO18" s="10"/>
      <c r="SP18" s="10"/>
      <c r="SQ18" s="10"/>
      <c r="SR18" s="10"/>
      <c r="SS18" s="10"/>
      <c r="ST18" s="10"/>
      <c r="SU18" s="10"/>
      <c r="SV18" s="10"/>
      <c r="SW18" s="10"/>
      <c r="SX18" s="10"/>
      <c r="SY18" s="10"/>
      <c r="SZ18" s="10"/>
      <c r="TA18" s="10"/>
      <c r="TB18" s="10"/>
      <c r="TC18" s="10"/>
      <c r="TD18" s="10"/>
      <c r="TE18" s="10"/>
      <c r="TF18" s="10"/>
      <c r="TG18" s="10"/>
      <c r="TH18" s="10"/>
      <c r="TI18" s="10"/>
      <c r="TJ18" s="10"/>
      <c r="TK18" s="10"/>
      <c r="TL18" s="10"/>
      <c r="TM18" s="10"/>
      <c r="TN18" s="10"/>
      <c r="TO18" s="10"/>
      <c r="TP18" s="10"/>
      <c r="TQ18" s="10"/>
      <c r="TR18" s="10"/>
      <c r="TS18" s="10"/>
      <c r="TT18" s="10"/>
      <c r="TU18" s="10"/>
      <c r="TV18" s="10"/>
      <c r="TW18" s="10"/>
      <c r="TX18" s="10"/>
      <c r="TY18" s="10"/>
      <c r="TZ18" s="10"/>
      <c r="UA18" s="10"/>
      <c r="UB18" s="10"/>
      <c r="UC18" s="10"/>
      <c r="UD18" s="10"/>
      <c r="UE18" s="10"/>
      <c r="UF18" s="10"/>
      <c r="UG18" s="10"/>
      <c r="UH18" s="10"/>
      <c r="UI18" s="10"/>
      <c r="UJ18" s="10"/>
      <c r="UK18" s="10"/>
      <c r="UL18" s="10"/>
      <c r="UM18" s="10"/>
      <c r="UN18" s="10"/>
      <c r="UO18" s="10"/>
      <c r="UP18" s="10"/>
      <c r="UQ18" s="10"/>
      <c r="UR18" s="10"/>
      <c r="US18" s="10"/>
      <c r="UT18" s="10"/>
      <c r="UU18" s="10"/>
      <c r="UV18" s="10"/>
      <c r="UW18" s="10"/>
      <c r="UX18" s="10"/>
      <c r="UY18" s="10"/>
      <c r="UZ18" s="10"/>
      <c r="VA18" s="10"/>
      <c r="VB18" s="10"/>
      <c r="VC18" s="10"/>
      <c r="VD18" s="10"/>
      <c r="VE18" s="10"/>
      <c r="VF18" s="10"/>
      <c r="VG18" s="10"/>
      <c r="VH18" s="10"/>
      <c r="VI18" s="10"/>
      <c r="VJ18" s="10"/>
      <c r="VK18" s="10"/>
      <c r="VL18" s="10"/>
      <c r="VM18" s="10"/>
      <c r="VN18" s="10"/>
      <c r="VO18" s="10"/>
      <c r="VP18" s="10"/>
      <c r="VQ18" s="10"/>
      <c r="VR18" s="10"/>
      <c r="VS18" s="10"/>
      <c r="VT18" s="10"/>
      <c r="VU18" s="10"/>
      <c r="VV18" s="10"/>
      <c r="VW18" s="10"/>
      <c r="VX18" s="10"/>
      <c r="VY18" s="10"/>
      <c r="VZ18" s="10"/>
      <c r="WA18" s="10"/>
      <c r="WB18" s="10"/>
      <c r="WC18" s="10"/>
      <c r="WD18" s="10"/>
      <c r="WE18" s="10"/>
      <c r="WF18" s="10"/>
      <c r="WG18" s="10"/>
      <c r="WH18" s="10"/>
      <c r="WI18" s="10"/>
      <c r="WJ18" s="10"/>
      <c r="WK18" s="10"/>
      <c r="WL18" s="10"/>
      <c r="WM18" s="10"/>
      <c r="WN18" s="10"/>
      <c r="WO18" s="10"/>
      <c r="WP18" s="10"/>
      <c r="WQ18" s="10"/>
      <c r="WR18" s="10"/>
      <c r="WS18" s="10"/>
      <c r="WT18" s="10"/>
      <c r="WU18" s="10"/>
      <c r="WV18" s="10"/>
      <c r="WW18" s="10"/>
      <c r="WX18" s="10"/>
      <c r="WY18" s="10"/>
      <c r="WZ18" s="10"/>
      <c r="XA18" s="10"/>
      <c r="XB18" s="10"/>
      <c r="XC18" s="10"/>
      <c r="XD18" s="10"/>
      <c r="XE18" s="10"/>
      <c r="XF18" s="10"/>
      <c r="XG18" s="10"/>
      <c r="XH18" s="10"/>
      <c r="XI18" s="10"/>
      <c r="XJ18" s="10"/>
      <c r="XK18" s="10"/>
      <c r="XL18" s="10"/>
      <c r="XM18" s="10"/>
      <c r="XN18" s="10"/>
      <c r="XO18" s="10"/>
      <c r="XP18" s="10"/>
      <c r="XQ18" s="10"/>
      <c r="XR18" s="10"/>
      <c r="XS18" s="10"/>
      <c r="XT18" s="10"/>
      <c r="XU18" s="10"/>
      <c r="XV18" s="10"/>
      <c r="XW18" s="10"/>
      <c r="XX18" s="10"/>
      <c r="XY18" s="10"/>
      <c r="XZ18" s="10"/>
      <c r="YA18" s="10"/>
      <c r="YB18" s="10"/>
      <c r="YC18" s="10"/>
      <c r="YD18" s="10"/>
      <c r="YE18" s="10"/>
      <c r="YF18" s="10"/>
      <c r="YG18" s="10"/>
      <c r="YH18" s="10"/>
      <c r="YI18" s="10"/>
      <c r="YJ18" s="10"/>
      <c r="YK18" s="10"/>
      <c r="YL18" s="10"/>
      <c r="YM18" s="10"/>
      <c r="YN18" s="10"/>
      <c r="YO18" s="10"/>
      <c r="YP18" s="10"/>
      <c r="YQ18" s="10"/>
      <c r="YR18" s="10"/>
      <c r="YS18" s="10"/>
      <c r="YT18" s="10"/>
      <c r="YU18" s="10"/>
      <c r="YV18" s="10"/>
      <c r="YW18" s="10"/>
      <c r="YX18" s="10"/>
      <c r="YY18" s="10"/>
      <c r="YZ18" s="10"/>
      <c r="ZA18" s="10"/>
      <c r="ZB18" s="10"/>
      <c r="ZC18" s="10"/>
      <c r="ZD18" s="10"/>
      <c r="ZE18" s="10"/>
      <c r="ZF18" s="10"/>
      <c r="ZG18" s="10"/>
      <c r="ZH18" s="10"/>
      <c r="ZI18" s="10"/>
      <c r="ZJ18" s="10"/>
      <c r="ZK18" s="10"/>
      <c r="ZL18" s="10"/>
      <c r="ZM18" s="10"/>
      <c r="ZN18" s="10"/>
      <c r="ZO18" s="10"/>
      <c r="ZP18" s="10"/>
      <c r="ZQ18" s="10"/>
      <c r="ZR18" s="10"/>
      <c r="ZS18" s="10"/>
      <c r="ZT18" s="10"/>
      <c r="ZU18" s="10"/>
      <c r="ZV18" s="10"/>
      <c r="ZW18" s="10"/>
      <c r="ZX18" s="10"/>
      <c r="ZY18" s="10"/>
      <c r="ZZ18" s="10"/>
      <c r="AAA18" s="10"/>
      <c r="AAB18" s="10"/>
      <c r="AAC18" s="10"/>
      <c r="AAD18" s="10"/>
      <c r="AAE18" s="10"/>
      <c r="AAF18" s="10"/>
      <c r="AAG18" s="10"/>
      <c r="AAH18" s="10"/>
      <c r="AAI18" s="10"/>
      <c r="AAJ18" s="10"/>
      <c r="AAK18" s="10"/>
      <c r="AAL18" s="10"/>
      <c r="AAM18" s="10"/>
      <c r="AAN18" s="10"/>
      <c r="AAO18" s="10"/>
      <c r="AAP18" s="10"/>
      <c r="AAQ18" s="10"/>
      <c r="AAR18" s="10"/>
      <c r="AAS18" s="10"/>
      <c r="AAT18" s="10"/>
      <c r="AAU18" s="10"/>
      <c r="AAV18" s="10"/>
      <c r="AAW18" s="10"/>
      <c r="AAX18" s="10"/>
      <c r="AAY18" s="10"/>
      <c r="AAZ18" s="10"/>
      <c r="ABA18" s="10"/>
      <c r="ABB18" s="10"/>
      <c r="ABC18" s="10"/>
      <c r="ABD18" s="10"/>
      <c r="ABE18" s="10"/>
      <c r="ABF18" s="10"/>
      <c r="ABG18" s="10"/>
      <c r="ABH18" s="10"/>
      <c r="ABI18" s="10"/>
      <c r="ABJ18" s="10"/>
      <c r="ABK18" s="10"/>
      <c r="ABL18" s="10"/>
      <c r="ABM18" s="10"/>
      <c r="ABN18" s="10"/>
      <c r="ABO18" s="10"/>
      <c r="ABP18" s="10"/>
      <c r="ABQ18" s="10"/>
      <c r="ABR18" s="10"/>
      <c r="ABS18" s="10"/>
      <c r="ABT18" s="10"/>
      <c r="ABU18" s="10"/>
      <c r="ABV18" s="10"/>
      <c r="ABW18" s="10"/>
      <c r="ABX18" s="10"/>
      <c r="ABY18" s="10"/>
      <c r="ABZ18" s="10"/>
      <c r="ACA18" s="10"/>
      <c r="ACB18" s="10"/>
      <c r="ACC18" s="10"/>
      <c r="ACD18" s="10"/>
      <c r="ACE18" s="10"/>
      <c r="ACF18" s="10"/>
      <c r="ACG18" s="10"/>
      <c r="ACH18" s="10"/>
      <c r="ACI18" s="10"/>
      <c r="ACJ18" s="10"/>
      <c r="ACK18" s="10"/>
      <c r="ACL18" s="10"/>
      <c r="ACM18" s="10"/>
      <c r="ACN18" s="10"/>
      <c r="ACO18" s="10"/>
      <c r="ACP18" s="10"/>
      <c r="ACQ18" s="10"/>
      <c r="ACR18" s="10"/>
      <c r="ACS18" s="10"/>
      <c r="ACT18" s="10"/>
      <c r="ACU18" s="10"/>
      <c r="ACV18" s="10"/>
      <c r="ACW18" s="10"/>
      <c r="ACX18" s="10"/>
      <c r="ACY18" s="10"/>
      <c r="ACZ18" s="10"/>
      <c r="ADA18" s="10"/>
      <c r="ADB18" s="10"/>
      <c r="ADC18" s="10"/>
      <c r="ADD18" s="10"/>
      <c r="ADE18" s="10"/>
      <c r="ADF18" s="10"/>
      <c r="ADG18" s="10"/>
      <c r="ADH18" s="10"/>
      <c r="ADI18" s="10"/>
      <c r="ADJ18" s="10"/>
      <c r="ADK18" s="10"/>
      <c r="ADL18" s="10"/>
      <c r="ADM18" s="10"/>
      <c r="ADN18" s="10"/>
      <c r="ADO18" s="10"/>
      <c r="ADP18" s="10"/>
      <c r="ADQ18" s="10"/>
      <c r="ADR18" s="10"/>
      <c r="ADS18" s="10"/>
      <c r="ADT18" s="10"/>
      <c r="ADU18" s="10"/>
      <c r="ADV18" s="10"/>
      <c r="ADW18" s="10"/>
      <c r="ADX18" s="10"/>
      <c r="ADY18" s="10"/>
      <c r="ADZ18" s="10"/>
      <c r="AEA18" s="10"/>
      <c r="AEB18" s="10"/>
      <c r="AEC18" s="10"/>
      <c r="AED18" s="10"/>
      <c r="AEE18" s="10"/>
      <c r="AEF18" s="10"/>
      <c r="AEG18" s="10"/>
      <c r="AEH18" s="10"/>
      <c r="AEI18" s="10"/>
      <c r="AEJ18" s="10"/>
      <c r="AEK18" s="10"/>
      <c r="AEL18" s="10"/>
      <c r="AEM18" s="10"/>
      <c r="AEN18" s="10"/>
      <c r="AEO18" s="10"/>
      <c r="AEP18" s="10"/>
      <c r="AEQ18" s="10"/>
      <c r="AER18" s="10"/>
      <c r="AES18" s="10"/>
      <c r="AET18" s="10"/>
      <c r="AEU18" s="10"/>
      <c r="AEV18" s="10"/>
      <c r="AEW18" s="10"/>
      <c r="AEX18" s="10"/>
      <c r="AEY18" s="10"/>
      <c r="AEZ18" s="10"/>
      <c r="AFA18" s="10"/>
      <c r="AFB18" s="10"/>
      <c r="AFC18" s="10"/>
      <c r="AFD18" s="10"/>
      <c r="AFE18" s="10"/>
      <c r="AFF18" s="10"/>
      <c r="AFG18" s="10"/>
      <c r="AFH18" s="10"/>
      <c r="AFI18" s="10"/>
      <c r="AFJ18" s="10"/>
      <c r="AFK18" s="10"/>
      <c r="AFL18" s="10"/>
      <c r="AFM18" s="10"/>
      <c r="AFN18" s="10"/>
      <c r="AFO18" s="10"/>
      <c r="AFP18" s="10"/>
      <c r="AFQ18" s="10"/>
      <c r="AFR18" s="10"/>
      <c r="AFS18" s="10"/>
      <c r="AFT18" s="10"/>
      <c r="AFU18" s="10"/>
      <c r="AFV18" s="10"/>
      <c r="AFW18" s="10"/>
      <c r="AFX18" s="10"/>
      <c r="AFY18" s="10"/>
      <c r="AFZ18" s="10"/>
      <c r="AGA18" s="10"/>
      <c r="AGB18" s="10"/>
      <c r="AGC18" s="10"/>
      <c r="AGD18" s="10"/>
      <c r="AGE18" s="10"/>
      <c r="AGF18" s="10"/>
      <c r="AGG18" s="10"/>
      <c r="AGH18" s="10"/>
      <c r="AGI18" s="10"/>
      <c r="AGJ18" s="10"/>
      <c r="AGK18" s="10"/>
      <c r="AGL18" s="10"/>
      <c r="AGM18" s="10"/>
      <c r="AGN18" s="10"/>
      <c r="AGO18" s="10"/>
      <c r="AGP18" s="10"/>
      <c r="AGQ18" s="10"/>
      <c r="AGR18" s="10"/>
      <c r="AGS18" s="10"/>
      <c r="AGT18" s="10"/>
      <c r="AGU18" s="10"/>
      <c r="AGV18" s="10"/>
      <c r="AGW18" s="10"/>
      <c r="AGX18" s="10"/>
      <c r="AGY18" s="10"/>
    </row>
    <row r="19" spans="1:883" s="29" customFormat="1" ht="15" thickBot="1" x14ac:dyDescent="0.35">
      <c r="A19" s="31" t="s">
        <v>46</v>
      </c>
      <c r="B19" s="19" t="s">
        <v>24</v>
      </c>
      <c r="C19" s="72">
        <f>C17+C11</f>
        <v>9</v>
      </c>
      <c r="D19" s="75">
        <f>D17+D11</f>
        <v>7.6307448555629991</v>
      </c>
      <c r="E19" s="10"/>
      <c r="F19" s="12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  <c r="LZ19" s="10"/>
      <c r="MA19" s="10"/>
      <c r="MB19" s="10"/>
      <c r="MC19" s="10"/>
      <c r="MD19" s="10"/>
      <c r="ME19" s="10"/>
      <c r="MF19" s="10"/>
      <c r="MG19" s="10"/>
      <c r="MH19" s="10"/>
      <c r="MI19" s="10"/>
      <c r="MJ19" s="10"/>
      <c r="MK19" s="10"/>
      <c r="ML19" s="10"/>
      <c r="MM19" s="10"/>
      <c r="MN19" s="10"/>
      <c r="MO19" s="10"/>
      <c r="MP19" s="10"/>
      <c r="MQ19" s="10"/>
      <c r="MR19" s="10"/>
      <c r="MS19" s="10"/>
      <c r="MT19" s="10"/>
      <c r="MU19" s="10"/>
      <c r="MV19" s="10"/>
      <c r="MW19" s="10"/>
      <c r="MX19" s="10"/>
      <c r="MY19" s="10"/>
      <c r="MZ19" s="10"/>
      <c r="NA19" s="10"/>
      <c r="NB19" s="10"/>
      <c r="NC19" s="10"/>
      <c r="ND19" s="10"/>
      <c r="NE19" s="10"/>
      <c r="NF19" s="10"/>
      <c r="NG19" s="10"/>
      <c r="NH19" s="10"/>
      <c r="NI19" s="10"/>
      <c r="NJ19" s="10"/>
      <c r="NK19" s="10"/>
      <c r="NL19" s="10"/>
      <c r="NM19" s="10"/>
      <c r="NN19" s="10"/>
      <c r="NO19" s="10"/>
      <c r="NP19" s="10"/>
      <c r="NQ19" s="10"/>
      <c r="NR19" s="10"/>
      <c r="NS19" s="10"/>
      <c r="NT19" s="10"/>
      <c r="NU19" s="10"/>
      <c r="NV19" s="10"/>
      <c r="NW19" s="10"/>
      <c r="NX19" s="10"/>
      <c r="NY19" s="10"/>
      <c r="NZ19" s="10"/>
      <c r="OA19" s="10"/>
      <c r="OB19" s="10"/>
      <c r="OC19" s="10"/>
      <c r="OD19" s="10"/>
      <c r="OE19" s="10"/>
      <c r="OF19" s="10"/>
      <c r="OG19" s="10"/>
      <c r="OH19" s="10"/>
      <c r="OI19" s="10"/>
      <c r="OJ19" s="10"/>
      <c r="OK19" s="10"/>
      <c r="OL19" s="10"/>
      <c r="OM19" s="10"/>
      <c r="ON19" s="10"/>
      <c r="OO19" s="10"/>
      <c r="OP19" s="10"/>
      <c r="OQ19" s="10"/>
      <c r="OR19" s="10"/>
      <c r="OS19" s="10"/>
      <c r="OT19" s="10"/>
      <c r="OU19" s="10"/>
      <c r="OV19" s="10"/>
      <c r="OW19" s="10"/>
      <c r="OX19" s="10"/>
      <c r="OY19" s="10"/>
      <c r="OZ19" s="10"/>
      <c r="PA19" s="10"/>
      <c r="PB19" s="10"/>
      <c r="PC19" s="10"/>
      <c r="PD19" s="10"/>
      <c r="PE19" s="10"/>
      <c r="PF19" s="10"/>
      <c r="PG19" s="10"/>
      <c r="PH19" s="10"/>
      <c r="PI19" s="10"/>
      <c r="PJ19" s="10"/>
      <c r="PK19" s="10"/>
      <c r="PL19" s="10"/>
      <c r="PM19" s="10"/>
      <c r="PN19" s="10"/>
      <c r="PO19" s="10"/>
      <c r="PP19" s="10"/>
      <c r="PQ19" s="10"/>
      <c r="PR19" s="10"/>
      <c r="PS19" s="10"/>
      <c r="PT19" s="10"/>
      <c r="PU19" s="10"/>
      <c r="PV19" s="10"/>
      <c r="PW19" s="10"/>
      <c r="PX19" s="10"/>
      <c r="PY19" s="10"/>
      <c r="PZ19" s="10"/>
      <c r="QA19" s="10"/>
      <c r="QB19" s="10"/>
      <c r="QC19" s="10"/>
      <c r="QD19" s="10"/>
      <c r="QE19" s="10"/>
      <c r="QF19" s="10"/>
      <c r="QG19" s="10"/>
      <c r="QH19" s="10"/>
      <c r="QI19" s="10"/>
      <c r="QJ19" s="10"/>
      <c r="QK19" s="10"/>
      <c r="QL19" s="10"/>
      <c r="QM19" s="10"/>
      <c r="QN19" s="10"/>
      <c r="QO19" s="10"/>
      <c r="QP19" s="10"/>
      <c r="QQ19" s="10"/>
      <c r="QR19" s="10"/>
      <c r="QS19" s="10"/>
      <c r="QT19" s="10"/>
      <c r="QU19" s="10"/>
      <c r="QV19" s="10"/>
      <c r="QW19" s="10"/>
      <c r="QX19" s="10"/>
      <c r="QY19" s="10"/>
      <c r="QZ19" s="10"/>
      <c r="RA19" s="10"/>
      <c r="RB19" s="10"/>
      <c r="RC19" s="10"/>
      <c r="RD19" s="10"/>
      <c r="RE19" s="10"/>
      <c r="RF19" s="10"/>
      <c r="RG19" s="10"/>
      <c r="RH19" s="10"/>
      <c r="RI19" s="10"/>
      <c r="RJ19" s="10"/>
      <c r="RK19" s="10"/>
      <c r="RL19" s="10"/>
      <c r="RM19" s="10"/>
      <c r="RN19" s="10"/>
      <c r="RO19" s="10"/>
      <c r="RP19" s="10"/>
      <c r="RQ19" s="10"/>
      <c r="RR19" s="10"/>
      <c r="RS19" s="10"/>
      <c r="RT19" s="10"/>
      <c r="RU19" s="10"/>
      <c r="RV19" s="10"/>
      <c r="RW19" s="10"/>
      <c r="RX19" s="10"/>
      <c r="RY19" s="10"/>
      <c r="RZ19" s="10"/>
      <c r="SA19" s="10"/>
      <c r="SB19" s="10"/>
      <c r="SC19" s="10"/>
      <c r="SD19" s="10"/>
      <c r="SE19" s="10"/>
      <c r="SF19" s="10"/>
      <c r="SG19" s="10"/>
      <c r="SH19" s="10"/>
      <c r="SI19" s="10"/>
      <c r="SJ19" s="10"/>
      <c r="SK19" s="10"/>
      <c r="SL19" s="10"/>
      <c r="SM19" s="10"/>
      <c r="SN19" s="10"/>
      <c r="SO19" s="10"/>
      <c r="SP19" s="10"/>
      <c r="SQ19" s="10"/>
      <c r="SR19" s="10"/>
      <c r="SS19" s="10"/>
      <c r="ST19" s="10"/>
      <c r="SU19" s="10"/>
      <c r="SV19" s="10"/>
      <c r="SW19" s="10"/>
      <c r="SX19" s="10"/>
      <c r="SY19" s="10"/>
      <c r="SZ19" s="10"/>
      <c r="TA19" s="10"/>
      <c r="TB19" s="10"/>
      <c r="TC19" s="10"/>
      <c r="TD19" s="10"/>
      <c r="TE19" s="10"/>
      <c r="TF19" s="10"/>
      <c r="TG19" s="10"/>
      <c r="TH19" s="10"/>
      <c r="TI19" s="10"/>
      <c r="TJ19" s="10"/>
      <c r="TK19" s="10"/>
      <c r="TL19" s="10"/>
      <c r="TM19" s="10"/>
      <c r="TN19" s="10"/>
      <c r="TO19" s="10"/>
      <c r="TP19" s="10"/>
      <c r="TQ19" s="10"/>
      <c r="TR19" s="10"/>
      <c r="TS19" s="10"/>
      <c r="TT19" s="10"/>
      <c r="TU19" s="10"/>
      <c r="TV19" s="10"/>
      <c r="TW19" s="10"/>
      <c r="TX19" s="10"/>
      <c r="TY19" s="10"/>
      <c r="TZ19" s="10"/>
      <c r="UA19" s="10"/>
      <c r="UB19" s="10"/>
      <c r="UC19" s="10"/>
      <c r="UD19" s="10"/>
      <c r="UE19" s="10"/>
      <c r="UF19" s="10"/>
      <c r="UG19" s="10"/>
      <c r="UH19" s="10"/>
      <c r="UI19" s="10"/>
      <c r="UJ19" s="10"/>
      <c r="UK19" s="10"/>
      <c r="UL19" s="10"/>
      <c r="UM19" s="10"/>
      <c r="UN19" s="10"/>
      <c r="UO19" s="10"/>
      <c r="UP19" s="10"/>
      <c r="UQ19" s="10"/>
      <c r="UR19" s="10"/>
      <c r="US19" s="10"/>
      <c r="UT19" s="10"/>
      <c r="UU19" s="10"/>
      <c r="UV19" s="10"/>
      <c r="UW19" s="10"/>
      <c r="UX19" s="10"/>
      <c r="UY19" s="10"/>
      <c r="UZ19" s="10"/>
      <c r="VA19" s="10"/>
      <c r="VB19" s="10"/>
      <c r="VC19" s="10"/>
      <c r="VD19" s="10"/>
      <c r="VE19" s="10"/>
      <c r="VF19" s="10"/>
      <c r="VG19" s="10"/>
      <c r="VH19" s="10"/>
      <c r="VI19" s="10"/>
      <c r="VJ19" s="10"/>
      <c r="VK19" s="10"/>
      <c r="VL19" s="10"/>
      <c r="VM19" s="10"/>
      <c r="VN19" s="10"/>
      <c r="VO19" s="10"/>
      <c r="VP19" s="10"/>
      <c r="VQ19" s="10"/>
      <c r="VR19" s="10"/>
      <c r="VS19" s="10"/>
      <c r="VT19" s="10"/>
      <c r="VU19" s="10"/>
      <c r="VV19" s="10"/>
      <c r="VW19" s="10"/>
      <c r="VX19" s="10"/>
      <c r="VY19" s="10"/>
      <c r="VZ19" s="10"/>
      <c r="WA19" s="10"/>
      <c r="WB19" s="10"/>
      <c r="WC19" s="10"/>
      <c r="WD19" s="10"/>
      <c r="WE19" s="10"/>
      <c r="WF19" s="10"/>
      <c r="WG19" s="10"/>
      <c r="WH19" s="10"/>
      <c r="WI19" s="10"/>
      <c r="WJ19" s="10"/>
      <c r="WK19" s="10"/>
      <c r="WL19" s="10"/>
      <c r="WM19" s="10"/>
      <c r="WN19" s="10"/>
      <c r="WO19" s="10"/>
      <c r="WP19" s="10"/>
      <c r="WQ19" s="10"/>
      <c r="WR19" s="10"/>
      <c r="WS19" s="10"/>
      <c r="WT19" s="10"/>
      <c r="WU19" s="10"/>
      <c r="WV19" s="10"/>
      <c r="WW19" s="10"/>
      <c r="WX19" s="10"/>
      <c r="WY19" s="10"/>
      <c r="WZ19" s="10"/>
      <c r="XA19" s="10"/>
      <c r="XB19" s="10"/>
      <c r="XC19" s="10"/>
      <c r="XD19" s="10"/>
      <c r="XE19" s="10"/>
      <c r="XF19" s="10"/>
      <c r="XG19" s="10"/>
      <c r="XH19" s="10"/>
      <c r="XI19" s="10"/>
      <c r="XJ19" s="10"/>
      <c r="XK19" s="10"/>
      <c r="XL19" s="10"/>
      <c r="XM19" s="10"/>
      <c r="XN19" s="10"/>
      <c r="XO19" s="10"/>
      <c r="XP19" s="10"/>
      <c r="XQ19" s="10"/>
      <c r="XR19" s="10"/>
      <c r="XS19" s="10"/>
      <c r="XT19" s="10"/>
      <c r="XU19" s="10"/>
      <c r="XV19" s="10"/>
      <c r="XW19" s="10"/>
      <c r="XX19" s="10"/>
      <c r="XY19" s="10"/>
      <c r="XZ19" s="10"/>
      <c r="YA19" s="10"/>
      <c r="YB19" s="10"/>
      <c r="YC19" s="10"/>
      <c r="YD19" s="10"/>
      <c r="YE19" s="10"/>
      <c r="YF19" s="10"/>
      <c r="YG19" s="10"/>
      <c r="YH19" s="10"/>
      <c r="YI19" s="10"/>
      <c r="YJ19" s="10"/>
      <c r="YK19" s="10"/>
      <c r="YL19" s="10"/>
      <c r="YM19" s="10"/>
      <c r="YN19" s="10"/>
      <c r="YO19" s="10"/>
      <c r="YP19" s="10"/>
      <c r="YQ19" s="10"/>
      <c r="YR19" s="10"/>
      <c r="YS19" s="10"/>
      <c r="YT19" s="10"/>
      <c r="YU19" s="10"/>
      <c r="YV19" s="10"/>
      <c r="YW19" s="10"/>
      <c r="YX19" s="10"/>
      <c r="YY19" s="10"/>
      <c r="YZ19" s="10"/>
      <c r="ZA19" s="10"/>
      <c r="ZB19" s="10"/>
      <c r="ZC19" s="10"/>
      <c r="ZD19" s="10"/>
      <c r="ZE19" s="10"/>
      <c r="ZF19" s="10"/>
      <c r="ZG19" s="10"/>
      <c r="ZH19" s="10"/>
      <c r="ZI19" s="10"/>
      <c r="ZJ19" s="10"/>
      <c r="ZK19" s="10"/>
      <c r="ZL19" s="10"/>
      <c r="ZM19" s="10"/>
      <c r="ZN19" s="10"/>
      <c r="ZO19" s="10"/>
      <c r="ZP19" s="10"/>
      <c r="ZQ19" s="10"/>
      <c r="ZR19" s="10"/>
      <c r="ZS19" s="10"/>
      <c r="ZT19" s="10"/>
      <c r="ZU19" s="10"/>
      <c r="ZV19" s="10"/>
      <c r="ZW19" s="10"/>
      <c r="ZX19" s="10"/>
      <c r="ZY19" s="10"/>
      <c r="ZZ19" s="10"/>
      <c r="AAA19" s="10"/>
      <c r="AAB19" s="10"/>
      <c r="AAC19" s="10"/>
      <c r="AAD19" s="10"/>
      <c r="AAE19" s="10"/>
      <c r="AAF19" s="10"/>
      <c r="AAG19" s="10"/>
      <c r="AAH19" s="10"/>
      <c r="AAI19" s="10"/>
      <c r="AAJ19" s="10"/>
      <c r="AAK19" s="10"/>
      <c r="AAL19" s="10"/>
      <c r="AAM19" s="10"/>
      <c r="AAN19" s="10"/>
      <c r="AAO19" s="10"/>
      <c r="AAP19" s="10"/>
      <c r="AAQ19" s="10"/>
      <c r="AAR19" s="10"/>
      <c r="AAS19" s="10"/>
      <c r="AAT19" s="10"/>
      <c r="AAU19" s="10"/>
      <c r="AAV19" s="10"/>
      <c r="AAW19" s="10"/>
      <c r="AAX19" s="10"/>
      <c r="AAY19" s="10"/>
      <c r="AAZ19" s="10"/>
      <c r="ABA19" s="10"/>
      <c r="ABB19" s="10"/>
      <c r="ABC19" s="10"/>
      <c r="ABD19" s="10"/>
      <c r="ABE19" s="10"/>
      <c r="ABF19" s="10"/>
      <c r="ABG19" s="10"/>
      <c r="ABH19" s="10"/>
      <c r="ABI19" s="10"/>
      <c r="ABJ19" s="10"/>
      <c r="ABK19" s="10"/>
      <c r="ABL19" s="10"/>
      <c r="ABM19" s="10"/>
      <c r="ABN19" s="10"/>
      <c r="ABO19" s="10"/>
      <c r="ABP19" s="10"/>
      <c r="ABQ19" s="10"/>
      <c r="ABR19" s="10"/>
      <c r="ABS19" s="10"/>
      <c r="ABT19" s="10"/>
      <c r="ABU19" s="10"/>
      <c r="ABV19" s="10"/>
      <c r="ABW19" s="10"/>
      <c r="ABX19" s="10"/>
      <c r="ABY19" s="10"/>
      <c r="ABZ19" s="10"/>
      <c r="ACA19" s="10"/>
      <c r="ACB19" s="10"/>
      <c r="ACC19" s="10"/>
      <c r="ACD19" s="10"/>
      <c r="ACE19" s="10"/>
      <c r="ACF19" s="10"/>
      <c r="ACG19" s="10"/>
      <c r="ACH19" s="10"/>
      <c r="ACI19" s="10"/>
      <c r="ACJ19" s="10"/>
      <c r="ACK19" s="10"/>
      <c r="ACL19" s="10"/>
      <c r="ACM19" s="10"/>
      <c r="ACN19" s="10"/>
      <c r="ACO19" s="10"/>
      <c r="ACP19" s="10"/>
      <c r="ACQ19" s="10"/>
      <c r="ACR19" s="10"/>
      <c r="ACS19" s="10"/>
      <c r="ACT19" s="10"/>
      <c r="ACU19" s="10"/>
      <c r="ACV19" s="10"/>
      <c r="ACW19" s="10"/>
      <c r="ACX19" s="10"/>
      <c r="ACY19" s="10"/>
      <c r="ACZ19" s="10"/>
      <c r="ADA19" s="10"/>
      <c r="ADB19" s="10"/>
      <c r="ADC19" s="10"/>
      <c r="ADD19" s="10"/>
      <c r="ADE19" s="10"/>
      <c r="ADF19" s="10"/>
      <c r="ADG19" s="10"/>
      <c r="ADH19" s="10"/>
      <c r="ADI19" s="10"/>
      <c r="ADJ19" s="10"/>
      <c r="ADK19" s="10"/>
      <c r="ADL19" s="10"/>
      <c r="ADM19" s="10"/>
      <c r="ADN19" s="10"/>
      <c r="ADO19" s="10"/>
      <c r="ADP19" s="10"/>
      <c r="ADQ19" s="10"/>
      <c r="ADR19" s="10"/>
      <c r="ADS19" s="10"/>
      <c r="ADT19" s="10"/>
      <c r="ADU19" s="10"/>
      <c r="ADV19" s="10"/>
      <c r="ADW19" s="10"/>
      <c r="ADX19" s="10"/>
      <c r="ADY19" s="10"/>
      <c r="ADZ19" s="10"/>
      <c r="AEA19" s="10"/>
      <c r="AEB19" s="10"/>
      <c r="AEC19" s="10"/>
      <c r="AED19" s="10"/>
      <c r="AEE19" s="10"/>
      <c r="AEF19" s="10"/>
      <c r="AEG19" s="10"/>
      <c r="AEH19" s="10"/>
      <c r="AEI19" s="10"/>
      <c r="AEJ19" s="10"/>
      <c r="AEK19" s="10"/>
      <c r="AEL19" s="10"/>
      <c r="AEM19" s="10"/>
      <c r="AEN19" s="10"/>
      <c r="AEO19" s="10"/>
      <c r="AEP19" s="10"/>
      <c r="AEQ19" s="10"/>
      <c r="AER19" s="10"/>
      <c r="AES19" s="10"/>
      <c r="AET19" s="10"/>
      <c r="AEU19" s="10"/>
      <c r="AEV19" s="10"/>
      <c r="AEW19" s="10"/>
      <c r="AEX19" s="10"/>
      <c r="AEY19" s="10"/>
      <c r="AEZ19" s="10"/>
      <c r="AFA19" s="10"/>
      <c r="AFB19" s="10"/>
      <c r="AFC19" s="10"/>
      <c r="AFD19" s="10"/>
      <c r="AFE19" s="10"/>
      <c r="AFF19" s="10"/>
      <c r="AFG19" s="10"/>
      <c r="AFH19" s="10"/>
      <c r="AFI19" s="10"/>
      <c r="AFJ19" s="10"/>
      <c r="AFK19" s="10"/>
      <c r="AFL19" s="10"/>
      <c r="AFM19" s="10"/>
      <c r="AFN19" s="10"/>
      <c r="AFO19" s="10"/>
      <c r="AFP19" s="10"/>
      <c r="AFQ19" s="10"/>
      <c r="AFR19" s="10"/>
      <c r="AFS19" s="10"/>
      <c r="AFT19" s="10"/>
      <c r="AFU19" s="10"/>
      <c r="AFV19" s="10"/>
      <c r="AFW19" s="10"/>
      <c r="AFX19" s="10"/>
      <c r="AFY19" s="10"/>
      <c r="AFZ19" s="10"/>
      <c r="AGA19" s="10"/>
      <c r="AGB19" s="10"/>
      <c r="AGC19" s="10"/>
      <c r="AGD19" s="10"/>
      <c r="AGE19" s="10"/>
      <c r="AGF19" s="10"/>
      <c r="AGG19" s="10"/>
      <c r="AGH19" s="10"/>
      <c r="AGI19" s="10"/>
      <c r="AGJ19" s="10"/>
      <c r="AGK19" s="10"/>
      <c r="AGL19" s="10"/>
      <c r="AGM19" s="10"/>
      <c r="AGN19" s="10"/>
      <c r="AGO19" s="10"/>
      <c r="AGP19" s="10"/>
      <c r="AGQ19" s="10"/>
      <c r="AGR19" s="10"/>
      <c r="AGS19" s="10"/>
      <c r="AGT19" s="10"/>
      <c r="AGU19" s="10"/>
      <c r="AGV19" s="10"/>
      <c r="AGW19" s="10"/>
      <c r="AGX19" s="10"/>
      <c r="AGY19" s="10"/>
    </row>
    <row r="20" spans="1:883" x14ac:dyDescent="0.3">
      <c r="A20" s="33"/>
      <c r="B20" s="19"/>
      <c r="C20" s="34"/>
      <c r="D20" s="34"/>
    </row>
    <row r="21" spans="1:883" x14ac:dyDescent="0.3">
      <c r="A21" s="35"/>
      <c r="B21" s="36"/>
      <c r="C21" s="37"/>
      <c r="D21" s="37"/>
    </row>
    <row r="22" spans="1:883" x14ac:dyDescent="0.3">
      <c r="A22" s="38"/>
      <c r="B22" s="19"/>
      <c r="C22" s="34"/>
      <c r="D22" s="34"/>
    </row>
    <row r="23" spans="1:883" s="18" customFormat="1" ht="15.6" hidden="1" x14ac:dyDescent="0.3">
      <c r="A23" s="39" t="s">
        <v>6</v>
      </c>
      <c r="B23" s="10"/>
      <c r="C23" s="10"/>
      <c r="D23" s="10"/>
      <c r="E23" s="10"/>
      <c r="F23" s="12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</row>
    <row r="24" spans="1:883" hidden="1" x14ac:dyDescent="0.3">
      <c r="A24" s="40" t="s">
        <v>17</v>
      </c>
    </row>
    <row r="25" spans="1:883" hidden="1" x14ac:dyDescent="0.3">
      <c r="A25" s="41">
        <v>1</v>
      </c>
      <c r="C25" s="42">
        <f>IF((C$8-C$9)&gt;($A25-1),IF((C$8-C$9)-($A25-1)&lt;1,(1-(C$9-ROUNDDOWN(C$9,0))),1),10)</f>
        <v>1</v>
      </c>
      <c r="D25" s="42">
        <f>IF((D$10)&gt;($A25-1),IF(((D$10)-($A25-1))&lt;1,(D$10-ROUNDDOWN(D$10,0)),1),10)</f>
        <v>1</v>
      </c>
    </row>
    <row r="26" spans="1:883" hidden="1" x14ac:dyDescent="0.3">
      <c r="A26" s="41">
        <v>2</v>
      </c>
      <c r="C26" s="42">
        <f t="shared" ref="C26:C44" si="0">IF((C$8-C$9)&gt;($A26-1),IF((C$8-C$9)-($A26-1)&lt;1,(1-(C$9-ROUNDDOWN(C$9,0))),1),10)</f>
        <v>1</v>
      </c>
      <c r="D26" s="42">
        <f t="shared" ref="D26:D44" si="1">IF((D$10)&gt;($A26-1),IF(((D$10)-($A26-1))&lt;1,(D$10-ROUNDDOWN(D$10,0)),1),10)</f>
        <v>1</v>
      </c>
    </row>
    <row r="27" spans="1:883" hidden="1" x14ac:dyDescent="0.3">
      <c r="A27" s="41">
        <v>3</v>
      </c>
      <c r="C27" s="42">
        <f t="shared" si="0"/>
        <v>1</v>
      </c>
      <c r="D27" s="42">
        <f t="shared" si="1"/>
        <v>1</v>
      </c>
    </row>
    <row r="28" spans="1:883" hidden="1" x14ac:dyDescent="0.3">
      <c r="A28" s="41">
        <v>4</v>
      </c>
      <c r="C28" s="42">
        <f t="shared" si="0"/>
        <v>1</v>
      </c>
      <c r="D28" s="42">
        <f t="shared" si="1"/>
        <v>1</v>
      </c>
    </row>
    <row r="29" spans="1:883" hidden="1" x14ac:dyDescent="0.3">
      <c r="A29" s="41">
        <v>5</v>
      </c>
      <c r="C29" s="42">
        <f t="shared" si="0"/>
        <v>1</v>
      </c>
      <c r="D29" s="42">
        <f t="shared" si="1"/>
        <v>1</v>
      </c>
    </row>
    <row r="30" spans="1:883" hidden="1" x14ac:dyDescent="0.3">
      <c r="A30" s="41">
        <v>6</v>
      </c>
      <c r="C30" s="42">
        <f t="shared" si="0"/>
        <v>1</v>
      </c>
      <c r="D30" s="42">
        <f t="shared" si="1"/>
        <v>1</v>
      </c>
    </row>
    <row r="31" spans="1:883" hidden="1" x14ac:dyDescent="0.3">
      <c r="A31" s="41">
        <v>7</v>
      </c>
      <c r="C31" s="42">
        <f t="shared" si="0"/>
        <v>1</v>
      </c>
      <c r="D31" s="42">
        <f t="shared" si="1"/>
        <v>1</v>
      </c>
    </row>
    <row r="32" spans="1:883" hidden="1" x14ac:dyDescent="0.3">
      <c r="A32" s="41">
        <v>8</v>
      </c>
      <c r="C32" s="42">
        <f t="shared" si="0"/>
        <v>0.40000000000000036</v>
      </c>
      <c r="D32" s="42">
        <f t="shared" si="1"/>
        <v>1</v>
      </c>
    </row>
    <row r="33" spans="1:6" hidden="1" x14ac:dyDescent="0.3">
      <c r="A33" s="41">
        <v>9</v>
      </c>
      <c r="C33" s="42">
        <f t="shared" si="0"/>
        <v>10</v>
      </c>
      <c r="D33" s="42">
        <f t="shared" si="1"/>
        <v>1</v>
      </c>
    </row>
    <row r="34" spans="1:6" hidden="1" x14ac:dyDescent="0.3">
      <c r="A34" s="41">
        <v>10</v>
      </c>
      <c r="C34" s="42">
        <f t="shared" si="0"/>
        <v>10</v>
      </c>
      <c r="D34" s="42">
        <f t="shared" si="1"/>
        <v>1</v>
      </c>
    </row>
    <row r="35" spans="1:6" hidden="1" x14ac:dyDescent="0.3">
      <c r="A35" s="41">
        <v>11</v>
      </c>
      <c r="C35" s="42">
        <f t="shared" si="0"/>
        <v>10</v>
      </c>
      <c r="D35" s="42">
        <f t="shared" si="1"/>
        <v>1</v>
      </c>
    </row>
    <row r="36" spans="1:6" hidden="1" x14ac:dyDescent="0.3">
      <c r="A36" s="41">
        <v>12</v>
      </c>
      <c r="C36" s="42">
        <f t="shared" si="0"/>
        <v>10</v>
      </c>
      <c r="D36" s="42">
        <f t="shared" si="1"/>
        <v>1</v>
      </c>
    </row>
    <row r="37" spans="1:6" hidden="1" x14ac:dyDescent="0.3">
      <c r="A37" s="41">
        <v>13</v>
      </c>
      <c r="C37" s="42">
        <f t="shared" si="0"/>
        <v>10</v>
      </c>
      <c r="D37" s="42">
        <f t="shared" si="1"/>
        <v>1</v>
      </c>
    </row>
    <row r="38" spans="1:6" hidden="1" x14ac:dyDescent="0.3">
      <c r="A38" s="41">
        <v>14</v>
      </c>
      <c r="C38" s="42">
        <f t="shared" si="0"/>
        <v>10</v>
      </c>
      <c r="D38" s="42">
        <f t="shared" si="1"/>
        <v>1</v>
      </c>
    </row>
    <row r="39" spans="1:6" hidden="1" x14ac:dyDescent="0.3">
      <c r="A39" s="41">
        <v>15</v>
      </c>
      <c r="C39" s="42">
        <f t="shared" si="0"/>
        <v>10</v>
      </c>
      <c r="D39" s="42">
        <f t="shared" si="1"/>
        <v>0.40000000000000036</v>
      </c>
    </row>
    <row r="40" spans="1:6" hidden="1" x14ac:dyDescent="0.3">
      <c r="A40" s="41">
        <v>16</v>
      </c>
      <c r="C40" s="42">
        <f t="shared" si="0"/>
        <v>10</v>
      </c>
      <c r="D40" s="42">
        <f t="shared" si="1"/>
        <v>10</v>
      </c>
    </row>
    <row r="41" spans="1:6" hidden="1" x14ac:dyDescent="0.3">
      <c r="A41" s="41">
        <v>17</v>
      </c>
      <c r="C41" s="42">
        <f t="shared" si="0"/>
        <v>10</v>
      </c>
      <c r="D41" s="42">
        <f t="shared" si="1"/>
        <v>10</v>
      </c>
    </row>
    <row r="42" spans="1:6" hidden="1" x14ac:dyDescent="0.3">
      <c r="A42" s="41">
        <v>18</v>
      </c>
      <c r="C42" s="42">
        <f t="shared" si="0"/>
        <v>10</v>
      </c>
      <c r="D42" s="42">
        <f t="shared" si="1"/>
        <v>10</v>
      </c>
    </row>
    <row r="43" spans="1:6" hidden="1" x14ac:dyDescent="0.3">
      <c r="A43" s="41">
        <v>19</v>
      </c>
      <c r="C43" s="42">
        <f t="shared" si="0"/>
        <v>10</v>
      </c>
      <c r="D43" s="42">
        <f t="shared" si="1"/>
        <v>10</v>
      </c>
    </row>
    <row r="44" spans="1:6" hidden="1" x14ac:dyDescent="0.3">
      <c r="A44" s="41">
        <v>20</v>
      </c>
      <c r="C44" s="42">
        <f t="shared" si="0"/>
        <v>10</v>
      </c>
      <c r="D44" s="42">
        <f t="shared" si="1"/>
        <v>10</v>
      </c>
    </row>
    <row r="45" spans="1:6" hidden="1" x14ac:dyDescent="0.3">
      <c r="A45" s="40" t="s">
        <v>5</v>
      </c>
    </row>
    <row r="46" spans="1:6" s="8" customFormat="1" ht="13.8" hidden="1" x14ac:dyDescent="0.3">
      <c r="A46" s="43" t="s">
        <v>2</v>
      </c>
      <c r="B46" s="43" t="s">
        <v>4</v>
      </c>
      <c r="C46" s="44">
        <f>SUM(C47:C66)</f>
        <v>24.716000000000001</v>
      </c>
      <c r="D46" s="44">
        <f>SUM(D47:D66)</f>
        <v>28.378725920107186</v>
      </c>
      <c r="F46" s="50"/>
    </row>
    <row r="47" spans="1:6" s="8" customFormat="1" ht="13.8" hidden="1" x14ac:dyDescent="0.3">
      <c r="A47" s="8">
        <v>1</v>
      </c>
      <c r="B47" s="19" t="s">
        <v>4</v>
      </c>
      <c r="C47" s="1">
        <f>IF(C25&lt;2,C25*(C$7-C$11)*C$13,0)</f>
        <v>3.34</v>
      </c>
      <c r="D47" s="1">
        <f>IF(D25&lt;2,D25*(D$7-D$11)*D$13,IF((D25&gt;6),0,(#REF!-D$11)))</f>
        <v>1.9707448555629998</v>
      </c>
      <c r="F47" s="50"/>
    </row>
    <row r="48" spans="1:6" s="8" customFormat="1" ht="13.8" hidden="1" x14ac:dyDescent="0.3">
      <c r="A48" s="8">
        <v>2</v>
      </c>
      <c r="B48" s="19" t="s">
        <v>4</v>
      </c>
      <c r="C48" s="1">
        <f t="shared" ref="C48:C66" si="2">IF(C26&lt;2,C26*(C$7-C$11)*C$13,0)</f>
        <v>3.34</v>
      </c>
      <c r="D48" s="1">
        <f>IF(D26&lt;2,D26*(D$7-D$11)*D$13,IF((D26&gt;6),0,(#REF!-D$11)))</f>
        <v>1.9707448555629998</v>
      </c>
      <c r="F48" s="50"/>
    </row>
    <row r="49" spans="1:6" s="8" customFormat="1" ht="13.8" hidden="1" x14ac:dyDescent="0.3">
      <c r="A49" s="8">
        <v>3</v>
      </c>
      <c r="B49" s="19" t="s">
        <v>4</v>
      </c>
      <c r="C49" s="1">
        <f t="shared" si="2"/>
        <v>3.34</v>
      </c>
      <c r="D49" s="1">
        <f>IF(D27&lt;2,D27*(D$7-D$11)*D$13,IF((D27&gt;6),0,(#REF!-D$11)))</f>
        <v>1.9707448555629998</v>
      </c>
      <c r="F49" s="50"/>
    </row>
    <row r="50" spans="1:6" s="8" customFormat="1" ht="13.8" hidden="1" x14ac:dyDescent="0.3">
      <c r="A50" s="8">
        <v>4</v>
      </c>
      <c r="B50" s="19" t="s">
        <v>4</v>
      </c>
      <c r="C50" s="1">
        <f t="shared" si="2"/>
        <v>3.34</v>
      </c>
      <c r="D50" s="1">
        <f>IF(D28&lt;2,D28*(D$7-D$11)*D$13,IF((D28&gt;6),0,(#REF!-D$11)))</f>
        <v>1.9707448555629998</v>
      </c>
      <c r="F50" s="50"/>
    </row>
    <row r="51" spans="1:6" s="8" customFormat="1" ht="13.8" hidden="1" x14ac:dyDescent="0.3">
      <c r="A51" s="8">
        <v>5</v>
      </c>
      <c r="B51" s="19" t="s">
        <v>4</v>
      </c>
      <c r="C51" s="1">
        <f t="shared" si="2"/>
        <v>3.34</v>
      </c>
      <c r="D51" s="1">
        <f>IF(D29&lt;2,D29*(D$7-D$11)*D$13,IF((D29&gt;6),0,(#REF!-D$11)))</f>
        <v>1.9707448555629998</v>
      </c>
      <c r="F51" s="50"/>
    </row>
    <row r="52" spans="1:6" s="8" customFormat="1" ht="13.8" hidden="1" x14ac:dyDescent="0.3">
      <c r="A52" s="8">
        <v>6</v>
      </c>
      <c r="B52" s="19" t="s">
        <v>4</v>
      </c>
      <c r="C52" s="1">
        <f t="shared" si="2"/>
        <v>3.34</v>
      </c>
      <c r="D52" s="1">
        <f>IF(D30&lt;2,D30*(D$7-D$11)*D$13,IF((D30&gt;6),0,(#REF!-D$11)))</f>
        <v>1.9707448555629998</v>
      </c>
      <c r="F52" s="50"/>
    </row>
    <row r="53" spans="1:6" s="8" customFormat="1" ht="13.8" hidden="1" x14ac:dyDescent="0.3">
      <c r="A53" s="8">
        <v>7</v>
      </c>
      <c r="B53" s="19" t="s">
        <v>4</v>
      </c>
      <c r="C53" s="1">
        <f t="shared" si="2"/>
        <v>3.34</v>
      </c>
      <c r="D53" s="1">
        <f>IF(D31&lt;2,D31*(D$7-D$11)*D$13,IF((D31&gt;6),0,(#REF!-D$11)))</f>
        <v>1.9707448555629998</v>
      </c>
      <c r="F53" s="50"/>
    </row>
    <row r="54" spans="1:6" s="8" customFormat="1" ht="13.8" hidden="1" x14ac:dyDescent="0.3">
      <c r="A54" s="8">
        <v>8</v>
      </c>
      <c r="B54" s="19" t="s">
        <v>4</v>
      </c>
      <c r="C54" s="1">
        <f t="shared" si="2"/>
        <v>1.3360000000000012</v>
      </c>
      <c r="D54" s="1">
        <f>IF(D32&lt;2,D32*(D$7-D$11)*D$13,IF((D32&gt;6),0,(#REF!-D$11)))</f>
        <v>1.9707448555629998</v>
      </c>
      <c r="F54" s="50"/>
    </row>
    <row r="55" spans="1:6" s="8" customFormat="1" ht="13.8" hidden="1" x14ac:dyDescent="0.3">
      <c r="A55" s="8">
        <v>9</v>
      </c>
      <c r="B55" s="19" t="s">
        <v>4</v>
      </c>
      <c r="C55" s="1">
        <f t="shared" si="2"/>
        <v>0</v>
      </c>
      <c r="D55" s="1">
        <f>IF(D33&lt;2,D33*(D$7-D$11)*D$13,IF((D33&gt;6),0,(#REF!-D$11)))</f>
        <v>1.9707448555629998</v>
      </c>
      <c r="F55" s="50"/>
    </row>
    <row r="56" spans="1:6" s="8" customFormat="1" ht="13.8" hidden="1" x14ac:dyDescent="0.3">
      <c r="A56" s="8">
        <v>10</v>
      </c>
      <c r="B56" s="19" t="s">
        <v>4</v>
      </c>
      <c r="C56" s="1">
        <f t="shared" si="2"/>
        <v>0</v>
      </c>
      <c r="D56" s="1">
        <f>IF(D34&lt;2,D34*(D$7-D$11)*D$13,IF((D34&gt;6),0,(#REF!-D$11)))</f>
        <v>1.9707448555629998</v>
      </c>
      <c r="F56" s="50"/>
    </row>
    <row r="57" spans="1:6" s="8" customFormat="1" ht="13.8" hidden="1" x14ac:dyDescent="0.3">
      <c r="A57" s="8">
        <v>11</v>
      </c>
      <c r="B57" s="19" t="s">
        <v>4</v>
      </c>
      <c r="C57" s="1">
        <f t="shared" si="2"/>
        <v>0</v>
      </c>
      <c r="D57" s="1">
        <f>IF(D35&lt;2,D35*(D$7-D$11)*D$13,IF((D35&gt;6),0,(#REF!-D$11)))</f>
        <v>1.9707448555629998</v>
      </c>
      <c r="F57" s="50"/>
    </row>
    <row r="58" spans="1:6" s="8" customFormat="1" ht="13.8" hidden="1" x14ac:dyDescent="0.3">
      <c r="A58" s="8">
        <v>12</v>
      </c>
      <c r="B58" s="19" t="s">
        <v>4</v>
      </c>
      <c r="C58" s="1">
        <f t="shared" si="2"/>
        <v>0</v>
      </c>
      <c r="D58" s="1">
        <f>IF(D36&lt;2,D36*(D$7-D$11)*D$13,IF((D36&gt;6),0,(#REF!-D$11)))</f>
        <v>1.9707448555629998</v>
      </c>
      <c r="F58" s="50"/>
    </row>
    <row r="59" spans="1:6" s="8" customFormat="1" ht="13.8" hidden="1" x14ac:dyDescent="0.3">
      <c r="A59" s="8">
        <v>13</v>
      </c>
      <c r="B59" s="19" t="s">
        <v>4</v>
      </c>
      <c r="C59" s="1">
        <f t="shared" si="2"/>
        <v>0</v>
      </c>
      <c r="D59" s="1">
        <f>IF(D37&lt;2,D37*(D$7-D$11)*D$13,IF((D37&gt;6),0,(#REF!-D$11)))</f>
        <v>1.9707448555629998</v>
      </c>
      <c r="F59" s="50"/>
    </row>
    <row r="60" spans="1:6" s="8" customFormat="1" ht="13.8" hidden="1" x14ac:dyDescent="0.3">
      <c r="A60" s="8">
        <v>14</v>
      </c>
      <c r="B60" s="19" t="s">
        <v>4</v>
      </c>
      <c r="C60" s="1">
        <f t="shared" si="2"/>
        <v>0</v>
      </c>
      <c r="D60" s="1">
        <f>IF(D38&lt;2,D38*(D$7-D$11)*D$13,IF((D38&gt;6),0,(#REF!-D$11)))</f>
        <v>1.9707448555629998</v>
      </c>
      <c r="F60" s="50"/>
    </row>
    <row r="61" spans="1:6" s="8" customFormat="1" ht="13.8" hidden="1" x14ac:dyDescent="0.3">
      <c r="A61" s="8">
        <v>15</v>
      </c>
      <c r="B61" s="19" t="s">
        <v>4</v>
      </c>
      <c r="C61" s="1">
        <f t="shared" si="2"/>
        <v>0</v>
      </c>
      <c r="D61" s="1">
        <f>IF(D39&lt;2,D39*(D$7-D$11)*D$13,IF((D39&gt;6),0,(#REF!-D$11)))</f>
        <v>0.78829794222520067</v>
      </c>
      <c r="F61" s="50"/>
    </row>
    <row r="62" spans="1:6" s="8" customFormat="1" ht="13.8" hidden="1" x14ac:dyDescent="0.3">
      <c r="A62" s="8">
        <v>16</v>
      </c>
      <c r="B62" s="19" t="s">
        <v>4</v>
      </c>
      <c r="C62" s="1">
        <f t="shared" si="2"/>
        <v>0</v>
      </c>
      <c r="D62" s="1">
        <f>IF(D40&lt;2,D40*(D$7-D$11)*D$13,IF((D40&gt;6),0,(#REF!-D$11)))</f>
        <v>0</v>
      </c>
      <c r="F62" s="50"/>
    </row>
    <row r="63" spans="1:6" s="8" customFormat="1" ht="13.8" hidden="1" x14ac:dyDescent="0.3">
      <c r="A63" s="8">
        <v>17</v>
      </c>
      <c r="B63" s="19" t="s">
        <v>4</v>
      </c>
      <c r="C63" s="1">
        <f t="shared" si="2"/>
        <v>0</v>
      </c>
      <c r="D63" s="1">
        <f>IF(D41&lt;2,D41*(D$7-D$11)*D$13,IF((D41&gt;6),0,(#REF!-D$11)))</f>
        <v>0</v>
      </c>
      <c r="F63" s="50"/>
    </row>
    <row r="64" spans="1:6" s="8" customFormat="1" ht="13.8" hidden="1" x14ac:dyDescent="0.3">
      <c r="A64" s="8">
        <v>18</v>
      </c>
      <c r="B64" s="19" t="s">
        <v>4</v>
      </c>
      <c r="C64" s="1">
        <f t="shared" si="2"/>
        <v>0</v>
      </c>
      <c r="D64" s="1">
        <f>IF(D42&lt;2,D42*(D$7-D$11)*D$13,IF((D42&gt;6),0,(#REF!-D$11)))</f>
        <v>0</v>
      </c>
      <c r="F64" s="50"/>
    </row>
    <row r="65" spans="1:6" s="8" customFormat="1" ht="13.8" hidden="1" x14ac:dyDescent="0.3">
      <c r="A65" s="8">
        <v>19</v>
      </c>
      <c r="B65" s="19" t="s">
        <v>4</v>
      </c>
      <c r="C65" s="1">
        <f t="shared" si="2"/>
        <v>0</v>
      </c>
      <c r="D65" s="1">
        <f>IF(D43&lt;2,D43*(D$7-D$11)*D$13,IF((D43&gt;6),0,(#REF!-D$11)))</f>
        <v>0</v>
      </c>
      <c r="F65" s="50"/>
    </row>
    <row r="66" spans="1:6" s="8" customFormat="1" ht="13.8" hidden="1" x14ac:dyDescent="0.3">
      <c r="A66" s="8">
        <v>20</v>
      </c>
      <c r="B66" s="19" t="s">
        <v>4</v>
      </c>
      <c r="C66" s="1">
        <f t="shared" si="2"/>
        <v>0</v>
      </c>
      <c r="D66" s="1">
        <f>IF(D44&lt;2,D44*(D$7-D$11)*D$13,IF((D44&gt;6),0,(#REF!-D$11)))</f>
        <v>0</v>
      </c>
      <c r="F66" s="50"/>
    </row>
    <row r="67" spans="1:6" s="45" customFormat="1" ht="13.8" hidden="1" x14ac:dyDescent="0.3">
      <c r="A67" s="43" t="s">
        <v>1</v>
      </c>
      <c r="B67" s="43" t="s">
        <v>4</v>
      </c>
      <c r="C67" s="2">
        <f>SUM(C68:C87)</f>
        <v>20.705785962607123</v>
      </c>
      <c r="D67" s="2">
        <f>SUM(D68:D87)</f>
        <v>20.700443360939097</v>
      </c>
      <c r="F67" s="51"/>
    </row>
    <row r="68" spans="1:6" s="8" customFormat="1" ht="13.8" hidden="1" x14ac:dyDescent="0.3">
      <c r="A68" s="8">
        <v>1</v>
      </c>
      <c r="B68" s="19" t="s">
        <v>4</v>
      </c>
      <c r="C68" s="1">
        <f t="shared" ref="C68:D83" si="3">C47/(1+C$15)^$A47</f>
        <v>3.199435900064342</v>
      </c>
      <c r="D68" s="1">
        <f t="shared" si="3"/>
        <v>1.8878059403459215</v>
      </c>
      <c r="F68" s="50"/>
    </row>
    <row r="69" spans="1:6" s="8" customFormat="1" ht="13.8" hidden="1" x14ac:dyDescent="0.3">
      <c r="A69" s="8">
        <v>2</v>
      </c>
      <c r="B69" s="19" t="s">
        <v>4</v>
      </c>
      <c r="C69" s="1">
        <f t="shared" si="3"/>
        <v>3.0647874486887803</v>
      </c>
      <c r="D69" s="1">
        <f t="shared" si="3"/>
        <v>1.8083575143405584</v>
      </c>
      <c r="F69" s="50"/>
    </row>
    <row r="70" spans="1:6" s="8" customFormat="1" ht="13.8" hidden="1" x14ac:dyDescent="0.3">
      <c r="A70" s="8">
        <v>3</v>
      </c>
      <c r="B70" s="19" t="s">
        <v>4</v>
      </c>
      <c r="C70" s="1">
        <f t="shared" si="3"/>
        <v>2.9358056854495467</v>
      </c>
      <c r="D70" s="1">
        <f t="shared" si="3"/>
        <v>1.7322526800994913</v>
      </c>
      <c r="F70" s="50"/>
    </row>
    <row r="71" spans="1:6" s="8" customFormat="1" ht="13.8" hidden="1" x14ac:dyDescent="0.3">
      <c r="A71" s="8">
        <v>4</v>
      </c>
      <c r="B71" s="19" t="s">
        <v>4</v>
      </c>
      <c r="C71" s="1">
        <f t="shared" si="3"/>
        <v>2.8122521274372101</v>
      </c>
      <c r="D71" s="1">
        <f t="shared" si="3"/>
        <v>1.6593507223631687</v>
      </c>
      <c r="F71" s="50"/>
    </row>
    <row r="72" spans="1:6" s="8" customFormat="1" ht="13.8" hidden="1" x14ac:dyDescent="0.3">
      <c r="A72" s="8">
        <v>5</v>
      </c>
      <c r="B72" s="19" t="s">
        <v>4</v>
      </c>
      <c r="C72" s="1">
        <f t="shared" si="3"/>
        <v>2.6938983283098596</v>
      </c>
      <c r="D72" s="1">
        <f t="shared" si="3"/>
        <v>1.589516847882162</v>
      </c>
      <c r="F72" s="50"/>
    </row>
    <row r="73" spans="1:6" s="8" customFormat="1" ht="13.8" hidden="1" x14ac:dyDescent="0.3">
      <c r="A73" s="8">
        <v>6</v>
      </c>
      <c r="B73" s="19" t="s">
        <v>4</v>
      </c>
      <c r="C73" s="1">
        <f t="shared" si="3"/>
        <v>2.5805254559035573</v>
      </c>
      <c r="D73" s="1">
        <f t="shared" si="3"/>
        <v>1.5226219361890121</v>
      </c>
      <c r="F73" s="50"/>
    </row>
    <row r="74" spans="1:6" s="8" customFormat="1" ht="13.8" hidden="1" x14ac:dyDescent="0.3">
      <c r="A74" s="8">
        <v>7</v>
      </c>
      <c r="B74" s="19" t="s">
        <v>4</v>
      </c>
      <c r="C74" s="1">
        <f t="shared" si="3"/>
        <v>2.4719238876190852</v>
      </c>
      <c r="D74" s="1">
        <f t="shared" si="3"/>
        <v>1.4585423008588632</v>
      </c>
      <c r="F74" s="50"/>
    </row>
    <row r="75" spans="1:6" s="8" customFormat="1" ht="13.8" hidden="1" x14ac:dyDescent="0.3">
      <c r="A75" s="8">
        <v>8</v>
      </c>
      <c r="B75" s="19" t="s">
        <v>4</v>
      </c>
      <c r="C75" s="1">
        <f t="shared" si="3"/>
        <v>0.94715712913474503</v>
      </c>
      <c r="D75" s="1">
        <f t="shared" si="3"/>
        <v>1.3971594608174529</v>
      </c>
      <c r="F75" s="50"/>
    </row>
    <row r="76" spans="1:6" s="8" customFormat="1" ht="13.8" hidden="1" x14ac:dyDescent="0.3">
      <c r="A76" s="8">
        <v>9</v>
      </c>
      <c r="B76" s="19" t="s">
        <v>4</v>
      </c>
      <c r="C76" s="1">
        <f t="shared" si="3"/>
        <v>0</v>
      </c>
      <c r="D76" s="1">
        <f t="shared" si="3"/>
        <v>1.3383599212736221</v>
      </c>
      <c r="F76" s="50"/>
    </row>
    <row r="77" spans="1:6" s="8" customFormat="1" ht="13.8" hidden="1" x14ac:dyDescent="0.3">
      <c r="A77" s="8">
        <v>10</v>
      </c>
      <c r="B77" s="19" t="s">
        <v>4</v>
      </c>
      <c r="C77" s="1">
        <f t="shared" si="3"/>
        <v>0</v>
      </c>
      <c r="D77" s="1">
        <f t="shared" si="3"/>
        <v>1.2820349638712913</v>
      </c>
      <c r="F77" s="50"/>
    </row>
    <row r="78" spans="1:6" s="8" customFormat="1" ht="13.8" hidden="1" x14ac:dyDescent="0.3">
      <c r="A78" s="8">
        <v>11</v>
      </c>
      <c r="B78" s="19" t="s">
        <v>4</v>
      </c>
      <c r="C78" s="1">
        <f t="shared" si="3"/>
        <v>0</v>
      </c>
      <c r="D78" s="1">
        <f t="shared" si="3"/>
        <v>1.2280804456729046</v>
      </c>
      <c r="F78" s="50"/>
    </row>
    <row r="79" spans="1:6" s="8" customFormat="1" ht="13.8" hidden="1" x14ac:dyDescent="0.3">
      <c r="A79" s="8">
        <v>12</v>
      </c>
      <c r="B79" s="19" t="s">
        <v>4</v>
      </c>
      <c r="C79" s="1">
        <f t="shared" si="3"/>
        <v>0</v>
      </c>
      <c r="D79" s="1">
        <f t="shared" si="3"/>
        <v>1.176396606602667</v>
      </c>
      <c r="F79" s="50"/>
    </row>
    <row r="80" spans="1:6" s="8" customFormat="1" ht="13.8" hidden="1" x14ac:dyDescent="0.3">
      <c r="A80" s="8">
        <v>13</v>
      </c>
      <c r="B80" s="19" t="s">
        <v>4</v>
      </c>
      <c r="C80" s="1">
        <f t="shared" si="3"/>
        <v>0</v>
      </c>
      <c r="D80" s="1">
        <f t="shared" si="3"/>
        <v>1.1268878849935453</v>
      </c>
      <c r="F80" s="50"/>
    </row>
    <row r="81" spans="1:6" s="8" customFormat="1" ht="13.8" hidden="1" x14ac:dyDescent="0.3">
      <c r="A81" s="8">
        <v>14</v>
      </c>
      <c r="B81" s="19" t="s">
        <v>4</v>
      </c>
      <c r="C81" s="1">
        <f t="shared" si="3"/>
        <v>0</v>
      </c>
      <c r="D81" s="1">
        <f t="shared" si="3"/>
        <v>1.0794627408969837</v>
      </c>
      <c r="F81" s="50"/>
    </row>
    <row r="82" spans="1:6" s="8" customFormat="1" ht="13.8" hidden="1" x14ac:dyDescent="0.3">
      <c r="A82" s="8">
        <v>15</v>
      </c>
      <c r="B82" s="19" t="s">
        <v>4</v>
      </c>
      <c r="C82" s="1">
        <f t="shared" si="3"/>
        <v>0</v>
      </c>
      <c r="D82" s="1">
        <f t="shared" si="3"/>
        <v>0.41361339473145703</v>
      </c>
      <c r="F82" s="50"/>
    </row>
    <row r="83" spans="1:6" s="8" customFormat="1" ht="13.8" hidden="1" x14ac:dyDescent="0.3">
      <c r="A83" s="8">
        <v>16</v>
      </c>
      <c r="B83" s="19" t="s">
        <v>4</v>
      </c>
      <c r="C83" s="1">
        <f t="shared" si="3"/>
        <v>0</v>
      </c>
      <c r="D83" s="1">
        <f t="shared" si="3"/>
        <v>0</v>
      </c>
      <c r="F83" s="50"/>
    </row>
    <row r="84" spans="1:6" s="8" customFormat="1" ht="13.8" hidden="1" x14ac:dyDescent="0.3">
      <c r="A84" s="8">
        <v>17</v>
      </c>
      <c r="B84" s="19" t="s">
        <v>4</v>
      </c>
      <c r="C84" s="1">
        <f t="shared" ref="C84:D87" si="4">C63/(1+C$15)^$A63</f>
        <v>0</v>
      </c>
      <c r="D84" s="1">
        <f t="shared" si="4"/>
        <v>0</v>
      </c>
      <c r="F84" s="50"/>
    </row>
    <row r="85" spans="1:6" s="8" customFormat="1" ht="13.8" hidden="1" x14ac:dyDescent="0.3">
      <c r="A85" s="8">
        <v>18</v>
      </c>
      <c r="B85" s="19" t="s">
        <v>4</v>
      </c>
      <c r="C85" s="1">
        <f t="shared" si="4"/>
        <v>0</v>
      </c>
      <c r="D85" s="1">
        <f t="shared" si="4"/>
        <v>0</v>
      </c>
      <c r="F85" s="50"/>
    </row>
    <row r="86" spans="1:6" s="8" customFormat="1" ht="13.8" hidden="1" x14ac:dyDescent="0.3">
      <c r="A86" s="8">
        <v>19</v>
      </c>
      <c r="B86" s="19" t="s">
        <v>4</v>
      </c>
      <c r="C86" s="1">
        <f t="shared" si="4"/>
        <v>0</v>
      </c>
      <c r="D86" s="1">
        <f t="shared" si="4"/>
        <v>0</v>
      </c>
      <c r="F86" s="50"/>
    </row>
    <row r="87" spans="1:6" s="8" customFormat="1" ht="13.8" hidden="1" x14ac:dyDescent="0.3">
      <c r="A87" s="8">
        <v>20</v>
      </c>
      <c r="B87" s="19" t="s">
        <v>4</v>
      </c>
      <c r="C87" s="1">
        <f t="shared" si="4"/>
        <v>0</v>
      </c>
      <c r="D87" s="1">
        <f t="shared" si="4"/>
        <v>0</v>
      </c>
      <c r="F87" s="50"/>
    </row>
    <row r="88" spans="1:6" hidden="1" x14ac:dyDescent="0.3">
      <c r="A88" s="46"/>
      <c r="B88" s="47"/>
      <c r="C88" s="1"/>
      <c r="D88" s="1"/>
    </row>
    <row r="89" spans="1:6" hidden="1" x14ac:dyDescent="0.3">
      <c r="A89" s="40" t="s">
        <v>3</v>
      </c>
      <c r="C89" s="48"/>
      <c r="D89" s="48"/>
    </row>
    <row r="90" spans="1:6" s="45" customFormat="1" ht="13.8" hidden="1" x14ac:dyDescent="0.3">
      <c r="A90" s="43" t="s">
        <v>2</v>
      </c>
      <c r="B90" s="43" t="s">
        <v>0</v>
      </c>
      <c r="C90" s="2">
        <f>SUM(C91:C110)</f>
        <v>7.4</v>
      </c>
      <c r="D90" s="2">
        <f>SUM(D91:D110)</f>
        <v>14.4</v>
      </c>
      <c r="F90" s="51"/>
    </row>
    <row r="91" spans="1:6" s="8" customFormat="1" ht="13.8" hidden="1" x14ac:dyDescent="0.3">
      <c r="A91" s="8">
        <v>1</v>
      </c>
      <c r="B91" s="19" t="s">
        <v>0</v>
      </c>
      <c r="C91" s="1">
        <f>IF(C25&lt;2,C$13*C25,0)</f>
        <v>1</v>
      </c>
      <c r="D91" s="1">
        <f>IF(D25&lt;2,D25*D$13,0)</f>
        <v>1</v>
      </c>
      <c r="F91" s="50"/>
    </row>
    <row r="92" spans="1:6" s="8" customFormat="1" ht="13.8" hidden="1" x14ac:dyDescent="0.3">
      <c r="A92" s="8">
        <v>2</v>
      </c>
      <c r="B92" s="19" t="s">
        <v>0</v>
      </c>
      <c r="C92" s="1">
        <f t="shared" ref="C92:C110" si="5">IF(C26&lt;2,C$13*C26,0)</f>
        <v>1</v>
      </c>
      <c r="D92" s="1">
        <f t="shared" ref="D92:D110" si="6">IF(D26&lt;2,D26*D$13,0)</f>
        <v>1</v>
      </c>
      <c r="F92" s="50"/>
    </row>
    <row r="93" spans="1:6" s="8" customFormat="1" ht="13.8" hidden="1" x14ac:dyDescent="0.3">
      <c r="A93" s="8">
        <v>3</v>
      </c>
      <c r="B93" s="19" t="s">
        <v>0</v>
      </c>
      <c r="C93" s="1">
        <f t="shared" si="5"/>
        <v>1</v>
      </c>
      <c r="D93" s="1">
        <f t="shared" si="6"/>
        <v>1</v>
      </c>
      <c r="F93" s="50"/>
    </row>
    <row r="94" spans="1:6" s="8" customFormat="1" ht="13.8" hidden="1" x14ac:dyDescent="0.3">
      <c r="A94" s="8">
        <v>4</v>
      </c>
      <c r="B94" s="19" t="s">
        <v>0</v>
      </c>
      <c r="C94" s="1">
        <f t="shared" si="5"/>
        <v>1</v>
      </c>
      <c r="D94" s="1">
        <f t="shared" si="6"/>
        <v>1</v>
      </c>
      <c r="F94" s="50"/>
    </row>
    <row r="95" spans="1:6" s="8" customFormat="1" ht="13.8" hidden="1" x14ac:dyDescent="0.3">
      <c r="A95" s="8">
        <v>5</v>
      </c>
      <c r="B95" s="19" t="s">
        <v>0</v>
      </c>
      <c r="C95" s="1">
        <f t="shared" si="5"/>
        <v>1</v>
      </c>
      <c r="D95" s="1">
        <f t="shared" si="6"/>
        <v>1</v>
      </c>
      <c r="F95" s="50"/>
    </row>
    <row r="96" spans="1:6" s="8" customFormat="1" ht="13.8" hidden="1" x14ac:dyDescent="0.3">
      <c r="A96" s="8">
        <v>6</v>
      </c>
      <c r="B96" s="19" t="s">
        <v>0</v>
      </c>
      <c r="C96" s="1">
        <f t="shared" si="5"/>
        <v>1</v>
      </c>
      <c r="D96" s="1">
        <f t="shared" si="6"/>
        <v>1</v>
      </c>
      <c r="F96" s="50"/>
    </row>
    <row r="97" spans="1:6" s="8" customFormat="1" ht="13.8" hidden="1" x14ac:dyDescent="0.3">
      <c r="A97" s="8">
        <v>7</v>
      </c>
      <c r="B97" s="19" t="s">
        <v>0</v>
      </c>
      <c r="C97" s="1">
        <f t="shared" si="5"/>
        <v>1</v>
      </c>
      <c r="D97" s="1">
        <f t="shared" si="6"/>
        <v>1</v>
      </c>
      <c r="F97" s="50"/>
    </row>
    <row r="98" spans="1:6" s="8" customFormat="1" ht="13.8" hidden="1" x14ac:dyDescent="0.3">
      <c r="A98" s="8">
        <v>8</v>
      </c>
      <c r="B98" s="19" t="s">
        <v>0</v>
      </c>
      <c r="C98" s="1">
        <f t="shared" si="5"/>
        <v>0.40000000000000036</v>
      </c>
      <c r="D98" s="1">
        <f t="shared" si="6"/>
        <v>1</v>
      </c>
      <c r="F98" s="50"/>
    </row>
    <row r="99" spans="1:6" s="8" customFormat="1" ht="13.8" hidden="1" x14ac:dyDescent="0.3">
      <c r="A99" s="8">
        <v>9</v>
      </c>
      <c r="B99" s="19" t="s">
        <v>0</v>
      </c>
      <c r="C99" s="1">
        <f t="shared" si="5"/>
        <v>0</v>
      </c>
      <c r="D99" s="1">
        <f t="shared" si="6"/>
        <v>1</v>
      </c>
      <c r="F99" s="50"/>
    </row>
    <row r="100" spans="1:6" s="8" customFormat="1" ht="13.8" hidden="1" x14ac:dyDescent="0.3">
      <c r="A100" s="8">
        <v>10</v>
      </c>
      <c r="B100" s="19" t="s">
        <v>0</v>
      </c>
      <c r="C100" s="1">
        <f t="shared" si="5"/>
        <v>0</v>
      </c>
      <c r="D100" s="1">
        <f t="shared" si="6"/>
        <v>1</v>
      </c>
      <c r="F100" s="50"/>
    </row>
    <row r="101" spans="1:6" s="8" customFormat="1" ht="13.8" hidden="1" x14ac:dyDescent="0.3">
      <c r="A101" s="8">
        <v>11</v>
      </c>
      <c r="B101" s="19" t="s">
        <v>0</v>
      </c>
      <c r="C101" s="1">
        <f t="shared" si="5"/>
        <v>0</v>
      </c>
      <c r="D101" s="1">
        <f t="shared" si="6"/>
        <v>1</v>
      </c>
      <c r="F101" s="50"/>
    </row>
    <row r="102" spans="1:6" s="8" customFormat="1" ht="13.8" hidden="1" x14ac:dyDescent="0.3">
      <c r="A102" s="8">
        <v>12</v>
      </c>
      <c r="B102" s="19" t="s">
        <v>0</v>
      </c>
      <c r="C102" s="1">
        <f t="shared" si="5"/>
        <v>0</v>
      </c>
      <c r="D102" s="1">
        <f t="shared" si="6"/>
        <v>1</v>
      </c>
      <c r="F102" s="50"/>
    </row>
    <row r="103" spans="1:6" s="8" customFormat="1" ht="13.8" hidden="1" x14ac:dyDescent="0.3">
      <c r="A103" s="8">
        <v>13</v>
      </c>
      <c r="B103" s="19" t="s">
        <v>0</v>
      </c>
      <c r="C103" s="1">
        <f t="shared" si="5"/>
        <v>0</v>
      </c>
      <c r="D103" s="1">
        <f t="shared" si="6"/>
        <v>1</v>
      </c>
      <c r="F103" s="50"/>
    </row>
    <row r="104" spans="1:6" s="8" customFormat="1" ht="13.8" hidden="1" x14ac:dyDescent="0.3">
      <c r="A104" s="8">
        <v>14</v>
      </c>
      <c r="B104" s="19" t="s">
        <v>0</v>
      </c>
      <c r="C104" s="1">
        <f t="shared" si="5"/>
        <v>0</v>
      </c>
      <c r="D104" s="1">
        <f t="shared" si="6"/>
        <v>1</v>
      </c>
      <c r="F104" s="50"/>
    </row>
    <row r="105" spans="1:6" s="8" customFormat="1" ht="13.8" hidden="1" x14ac:dyDescent="0.3">
      <c r="A105" s="8">
        <v>15</v>
      </c>
      <c r="B105" s="19" t="s">
        <v>0</v>
      </c>
      <c r="C105" s="1">
        <f t="shared" si="5"/>
        <v>0</v>
      </c>
      <c r="D105" s="1">
        <f t="shared" si="6"/>
        <v>0.40000000000000036</v>
      </c>
      <c r="F105" s="50"/>
    </row>
    <row r="106" spans="1:6" s="8" customFormat="1" ht="13.8" hidden="1" x14ac:dyDescent="0.3">
      <c r="A106" s="8">
        <v>16</v>
      </c>
      <c r="B106" s="19" t="s">
        <v>0</v>
      </c>
      <c r="C106" s="1">
        <f t="shared" si="5"/>
        <v>0</v>
      </c>
      <c r="D106" s="1">
        <f t="shared" si="6"/>
        <v>0</v>
      </c>
      <c r="F106" s="50"/>
    </row>
    <row r="107" spans="1:6" s="8" customFormat="1" ht="13.8" hidden="1" x14ac:dyDescent="0.3">
      <c r="A107" s="8">
        <v>17</v>
      </c>
      <c r="B107" s="19" t="s">
        <v>0</v>
      </c>
      <c r="C107" s="1">
        <f t="shared" si="5"/>
        <v>0</v>
      </c>
      <c r="D107" s="1">
        <f t="shared" si="6"/>
        <v>0</v>
      </c>
      <c r="F107" s="50"/>
    </row>
    <row r="108" spans="1:6" s="8" customFormat="1" ht="13.8" hidden="1" x14ac:dyDescent="0.3">
      <c r="A108" s="8">
        <v>18</v>
      </c>
      <c r="B108" s="19" t="s">
        <v>0</v>
      </c>
      <c r="C108" s="1">
        <f t="shared" si="5"/>
        <v>0</v>
      </c>
      <c r="D108" s="1">
        <f t="shared" si="6"/>
        <v>0</v>
      </c>
      <c r="F108" s="50"/>
    </row>
    <row r="109" spans="1:6" s="8" customFormat="1" ht="13.8" hidden="1" x14ac:dyDescent="0.3">
      <c r="A109" s="8">
        <v>19</v>
      </c>
      <c r="B109" s="19" t="s">
        <v>0</v>
      </c>
      <c r="C109" s="1">
        <f t="shared" si="5"/>
        <v>0</v>
      </c>
      <c r="D109" s="1">
        <f t="shared" si="6"/>
        <v>0</v>
      </c>
      <c r="F109" s="50"/>
    </row>
    <row r="110" spans="1:6" s="8" customFormat="1" ht="13.8" hidden="1" x14ac:dyDescent="0.3">
      <c r="A110" s="8">
        <v>20</v>
      </c>
      <c r="B110" s="19" t="s">
        <v>0</v>
      </c>
      <c r="C110" s="1">
        <f t="shared" si="5"/>
        <v>0</v>
      </c>
      <c r="D110" s="1">
        <f t="shared" si="6"/>
        <v>0</v>
      </c>
      <c r="F110" s="50"/>
    </row>
    <row r="111" spans="1:6" hidden="1" x14ac:dyDescent="0.3">
      <c r="A111" s="46"/>
      <c r="B111" s="47"/>
      <c r="C111" s="48"/>
      <c r="D111" s="48"/>
    </row>
    <row r="112" spans="1:6" s="45" customFormat="1" ht="13.8" hidden="1" x14ac:dyDescent="0.3">
      <c r="A112" s="43" t="s">
        <v>1</v>
      </c>
      <c r="B112" s="43" t="s">
        <v>0</v>
      </c>
      <c r="C112" s="2">
        <f>SUM(C113:C132)</f>
        <v>6.1993371145530327</v>
      </c>
      <c r="D112" s="2">
        <f>SUM(D113:D132)</f>
        <v>10.503867764772334</v>
      </c>
      <c r="F112" s="51"/>
    </row>
    <row r="113" spans="1:6" s="8" customFormat="1" ht="13.8" hidden="1" x14ac:dyDescent="0.3">
      <c r="A113" s="8">
        <v>1</v>
      </c>
      <c r="B113" s="19" t="s">
        <v>0</v>
      </c>
      <c r="C113" s="1">
        <f t="shared" ref="C113:D128" si="7">C91/(1+C$15)^$A113</f>
        <v>0.95791494013902456</v>
      </c>
      <c r="D113" s="1">
        <f t="shared" si="7"/>
        <v>0.95791494013902456</v>
      </c>
      <c r="F113" s="50"/>
    </row>
    <row r="114" spans="1:6" s="8" customFormat="1" ht="13.8" hidden="1" x14ac:dyDescent="0.3">
      <c r="A114" s="8">
        <v>2</v>
      </c>
      <c r="B114" s="19" t="s">
        <v>0</v>
      </c>
      <c r="C114" s="1">
        <f t="shared" si="7"/>
        <v>0.91760103254155101</v>
      </c>
      <c r="D114" s="1">
        <f t="shared" si="7"/>
        <v>0.91760103254155101</v>
      </c>
      <c r="F114" s="50"/>
    </row>
    <row r="115" spans="1:6" s="8" customFormat="1" ht="13.8" hidden="1" x14ac:dyDescent="0.3">
      <c r="A115" s="8">
        <v>3</v>
      </c>
      <c r="B115" s="19" t="s">
        <v>0</v>
      </c>
      <c r="C115" s="1">
        <f t="shared" si="7"/>
        <v>0.87898373815854691</v>
      </c>
      <c r="D115" s="1">
        <f t="shared" si="7"/>
        <v>0.87898373815854691</v>
      </c>
      <c r="F115" s="50"/>
    </row>
    <row r="116" spans="1:6" s="8" customFormat="1" ht="13.8" hidden="1" x14ac:dyDescent="0.3">
      <c r="A116" s="8">
        <v>4</v>
      </c>
      <c r="B116" s="19" t="s">
        <v>0</v>
      </c>
      <c r="C116" s="1">
        <f t="shared" si="7"/>
        <v>0.84199165492132044</v>
      </c>
      <c r="D116" s="1">
        <f t="shared" si="7"/>
        <v>0.84199165492132044</v>
      </c>
      <c r="F116" s="50"/>
    </row>
    <row r="117" spans="1:6" s="8" customFormat="1" ht="13.8" hidden="1" x14ac:dyDescent="0.3">
      <c r="A117" s="8">
        <v>5</v>
      </c>
      <c r="B117" s="19" t="s">
        <v>0</v>
      </c>
      <c r="C117" s="1">
        <f t="shared" si="7"/>
        <v>0.80655638572151489</v>
      </c>
      <c r="D117" s="1">
        <f t="shared" si="7"/>
        <v>0.80655638572151489</v>
      </c>
      <c r="F117" s="50"/>
    </row>
    <row r="118" spans="1:6" s="8" customFormat="1" ht="13.8" hidden="1" x14ac:dyDescent="0.3">
      <c r="A118" s="8">
        <v>6</v>
      </c>
      <c r="B118" s="19" t="s">
        <v>0</v>
      </c>
      <c r="C118" s="1">
        <f t="shared" si="7"/>
        <v>0.77261241194717278</v>
      </c>
      <c r="D118" s="1">
        <f t="shared" si="7"/>
        <v>0.77261241194717278</v>
      </c>
      <c r="F118" s="50"/>
    </row>
    <row r="119" spans="1:6" s="8" customFormat="1" ht="13.8" hidden="1" x14ac:dyDescent="0.3">
      <c r="A119" s="8">
        <v>7</v>
      </c>
      <c r="B119" s="19" t="s">
        <v>0</v>
      </c>
      <c r="C119" s="1">
        <f t="shared" si="7"/>
        <v>0.74009697234104355</v>
      </c>
      <c r="D119" s="1">
        <f t="shared" si="7"/>
        <v>0.74009697234104355</v>
      </c>
      <c r="F119" s="50"/>
    </row>
    <row r="120" spans="1:6" s="8" customFormat="1" ht="13.8" hidden="1" x14ac:dyDescent="0.3">
      <c r="A120" s="8">
        <v>8</v>
      </c>
      <c r="B120" s="19" t="s">
        <v>0</v>
      </c>
      <c r="C120" s="1">
        <f t="shared" si="7"/>
        <v>0.28357997878285779</v>
      </c>
      <c r="D120" s="1">
        <f t="shared" si="7"/>
        <v>0.70894994695714386</v>
      </c>
      <c r="F120" s="50"/>
    </row>
    <row r="121" spans="1:6" s="8" customFormat="1" ht="13.8" hidden="1" x14ac:dyDescent="0.3">
      <c r="A121" s="8">
        <v>9</v>
      </c>
      <c r="B121" s="19" t="s">
        <v>0</v>
      </c>
      <c r="C121" s="1">
        <f t="shared" si="7"/>
        <v>0</v>
      </c>
      <c r="D121" s="1">
        <f t="shared" si="7"/>
        <v>0.67911374600101715</v>
      </c>
      <c r="F121" s="50"/>
    </row>
    <row r="122" spans="1:6" s="8" customFormat="1" ht="13.8" hidden="1" x14ac:dyDescent="0.3">
      <c r="A122" s="8">
        <v>10</v>
      </c>
      <c r="B122" s="19" t="s">
        <v>0</v>
      </c>
      <c r="C122" s="1">
        <f t="shared" si="7"/>
        <v>0</v>
      </c>
      <c r="D122" s="1">
        <f t="shared" si="7"/>
        <v>0.65053320334815301</v>
      </c>
      <c r="F122" s="50"/>
    </row>
    <row r="123" spans="1:6" s="8" customFormat="1" ht="13.8" hidden="1" x14ac:dyDescent="0.3">
      <c r="A123" s="8">
        <v>11</v>
      </c>
      <c r="B123" s="19" t="s">
        <v>0</v>
      </c>
      <c r="C123" s="1">
        <f t="shared" si="7"/>
        <v>0</v>
      </c>
      <c r="D123" s="1">
        <f t="shared" si="7"/>
        <v>0.62315547454369391</v>
      </c>
      <c r="F123" s="50"/>
    </row>
    <row r="124" spans="1:6" s="8" customFormat="1" ht="13.8" hidden="1" x14ac:dyDescent="0.3">
      <c r="A124" s="8">
        <v>12</v>
      </c>
      <c r="B124" s="19" t="s">
        <v>0</v>
      </c>
      <c r="C124" s="1">
        <f t="shared" si="7"/>
        <v>0</v>
      </c>
      <c r="D124" s="1">
        <f t="shared" si="7"/>
        <v>0.59692993909482794</v>
      </c>
      <c r="F124" s="50"/>
    </row>
    <row r="125" spans="1:6" s="8" customFormat="1" ht="13.8" hidden="1" x14ac:dyDescent="0.3">
      <c r="A125" s="8">
        <v>13</v>
      </c>
      <c r="B125" s="19" t="s">
        <v>0</v>
      </c>
      <c r="C125" s="1">
        <f t="shared" si="7"/>
        <v>0</v>
      </c>
      <c r="D125" s="1">
        <f t="shared" si="7"/>
        <v>0.57180810687521366</v>
      </c>
      <c r="F125" s="50"/>
    </row>
    <row r="126" spans="1:6" s="8" customFormat="1" ht="13.8" hidden="1" x14ac:dyDescent="0.3">
      <c r="A126" s="8">
        <v>14</v>
      </c>
      <c r="B126" s="19" t="s">
        <v>0</v>
      </c>
      <c r="C126" s="1">
        <f t="shared" si="7"/>
        <v>0</v>
      </c>
      <c r="D126" s="1">
        <f t="shared" si="7"/>
        <v>0.54774352846837915</v>
      </c>
      <c r="F126" s="50"/>
    </row>
    <row r="127" spans="1:6" s="8" customFormat="1" ht="13.8" hidden="1" x14ac:dyDescent="0.3">
      <c r="A127" s="8">
        <v>15</v>
      </c>
      <c r="B127" s="19" t="s">
        <v>0</v>
      </c>
      <c r="C127" s="1">
        <f t="shared" si="7"/>
        <v>0</v>
      </c>
      <c r="D127" s="1">
        <f t="shared" si="7"/>
        <v>0.20987668371373042</v>
      </c>
      <c r="F127" s="50"/>
    </row>
    <row r="128" spans="1:6" s="8" customFormat="1" ht="13.8" hidden="1" x14ac:dyDescent="0.3">
      <c r="A128" s="8">
        <v>16</v>
      </c>
      <c r="B128" s="19" t="s">
        <v>0</v>
      </c>
      <c r="C128" s="1">
        <f t="shared" si="7"/>
        <v>0</v>
      </c>
      <c r="D128" s="1">
        <f t="shared" si="7"/>
        <v>0</v>
      </c>
      <c r="F128" s="50"/>
    </row>
    <row r="129" spans="1:6" s="8" customFormat="1" ht="13.8" hidden="1" x14ac:dyDescent="0.3">
      <c r="A129" s="8">
        <v>17</v>
      </c>
      <c r="B129" s="19" t="s">
        <v>0</v>
      </c>
      <c r="C129" s="1">
        <f t="shared" ref="C129:D132" si="8">C107/(1+C$15)^$A129</f>
        <v>0</v>
      </c>
      <c r="D129" s="1">
        <f t="shared" si="8"/>
        <v>0</v>
      </c>
      <c r="F129" s="50"/>
    </row>
    <row r="130" spans="1:6" s="8" customFormat="1" ht="13.8" hidden="1" x14ac:dyDescent="0.3">
      <c r="A130" s="8">
        <v>18</v>
      </c>
      <c r="B130" s="19" t="s">
        <v>0</v>
      </c>
      <c r="C130" s="1">
        <f t="shared" si="8"/>
        <v>0</v>
      </c>
      <c r="D130" s="1">
        <f t="shared" si="8"/>
        <v>0</v>
      </c>
      <c r="F130" s="50"/>
    </row>
    <row r="131" spans="1:6" s="8" customFormat="1" ht="13.8" hidden="1" x14ac:dyDescent="0.3">
      <c r="A131" s="8">
        <v>19</v>
      </c>
      <c r="B131" s="19" t="s">
        <v>0</v>
      </c>
      <c r="C131" s="1">
        <f t="shared" si="8"/>
        <v>0</v>
      </c>
      <c r="D131" s="1">
        <f t="shared" si="8"/>
        <v>0</v>
      </c>
      <c r="F131" s="50"/>
    </row>
    <row r="132" spans="1:6" s="8" customFormat="1" ht="13.8" hidden="1" x14ac:dyDescent="0.3">
      <c r="A132" s="8">
        <v>20</v>
      </c>
      <c r="B132" s="19" t="s">
        <v>0</v>
      </c>
      <c r="C132" s="1">
        <f t="shared" si="8"/>
        <v>0</v>
      </c>
      <c r="D132" s="1">
        <f t="shared" si="8"/>
        <v>0</v>
      </c>
      <c r="F132" s="50"/>
    </row>
    <row r="133" spans="1:6" hidden="1" x14ac:dyDescent="0.3">
      <c r="A133" s="49"/>
    </row>
  </sheetData>
  <sheetProtection algorithmName="SHA-512" hashValue="MdeBkEZrJEVBXV/BPRcVWhqP736kuJHE5S/3ZDvEloFTCG2X1qmUiIltPqpYxRap+yCvks7OBc9oblQ1e3aDYA==" saltValue="gm1VOCeoKBa1WE6kwWd++w==" spinCount="100000" sheet="1" objects="1" scenarios="1" selectLockedCells="1"/>
  <mergeCells count="1">
    <mergeCell ref="C4:D4"/>
  </mergeCells>
  <conditionalFormatting sqref="D25:D44">
    <cfRule type="cellIs" dxfId="15" priority="2" operator="equal">
      <formula>10</formula>
    </cfRule>
  </conditionalFormatting>
  <conditionalFormatting sqref="C25:C44">
    <cfRule type="cellIs" dxfId="14" priority="1" operator="equal">
      <formula>10</formula>
    </cfRule>
  </conditionalFormatting>
  <pageMargins left="0.39370078740157483" right="0.39370078740157483" top="0.78740157480314965" bottom="0.78740157480314965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/>
    <pageSetUpPr fitToPage="1"/>
  </sheetPr>
  <dimension ref="A1:FQ135"/>
  <sheetViews>
    <sheetView zoomScale="130" zoomScaleNormal="130" workbookViewId="0">
      <selection activeCell="C7" sqref="C7"/>
    </sheetView>
  </sheetViews>
  <sheetFormatPr baseColWidth="10" defaultColWidth="11.44140625" defaultRowHeight="14.4" x14ac:dyDescent="0.3"/>
  <cols>
    <col min="1" max="1" width="30.6640625" style="10" customWidth="1"/>
    <col min="2" max="2" width="13.6640625" style="10" customWidth="1"/>
    <col min="3" max="4" width="7.6640625" style="10" customWidth="1"/>
    <col min="5" max="5" width="2.6640625" style="10" customWidth="1"/>
    <col min="6" max="7" width="7.6640625" style="10" customWidth="1"/>
    <col min="8" max="8" width="2.6640625" style="10" hidden="1" customWidth="1"/>
    <col min="9" max="10" width="7.6640625" style="10" hidden="1" customWidth="1"/>
    <col min="11" max="11" width="2.6640625" style="10" customWidth="1"/>
    <col min="12" max="12" width="11.44140625" style="12"/>
    <col min="13" max="16384" width="11.44140625" style="10"/>
  </cols>
  <sheetData>
    <row r="1" spans="1:173" ht="15.6" x14ac:dyDescent="0.3">
      <c r="A1" s="6" t="s">
        <v>50</v>
      </c>
      <c r="B1" s="7"/>
      <c r="C1" s="8" t="s">
        <v>22</v>
      </c>
      <c r="D1" s="8"/>
      <c r="E1" s="8"/>
      <c r="F1" s="8" t="s">
        <v>22</v>
      </c>
      <c r="G1" s="8"/>
      <c r="H1" s="8"/>
      <c r="I1" s="8" t="s">
        <v>22</v>
      </c>
      <c r="J1" s="8"/>
      <c r="K1" s="8"/>
      <c r="L1" s="9" t="s">
        <v>29</v>
      </c>
    </row>
    <row r="2" spans="1:173" ht="28.5" customHeight="1" x14ac:dyDescent="0.3">
      <c r="A2" s="11"/>
      <c r="B2" s="7"/>
      <c r="C2" s="79" t="s">
        <v>35</v>
      </c>
      <c r="D2" s="79"/>
      <c r="E2" s="52"/>
      <c r="F2" s="80" t="s">
        <v>36</v>
      </c>
      <c r="G2" s="80"/>
      <c r="H2" s="52"/>
      <c r="I2" s="80" t="s">
        <v>37</v>
      </c>
      <c r="J2" s="79"/>
      <c r="K2" s="8"/>
      <c r="L2" s="22"/>
    </row>
    <row r="3" spans="1:173" x14ac:dyDescent="0.3">
      <c r="A3" s="13"/>
      <c r="B3" s="13"/>
      <c r="C3" s="14" t="s">
        <v>14</v>
      </c>
      <c r="D3" s="15" t="s">
        <v>12</v>
      </c>
      <c r="F3" s="14" t="s">
        <v>14</v>
      </c>
      <c r="G3" s="15" t="s">
        <v>12</v>
      </c>
      <c r="I3" s="14" t="s">
        <v>14</v>
      </c>
      <c r="J3" s="15" t="s">
        <v>12</v>
      </c>
    </row>
    <row r="4" spans="1:173" ht="15" customHeight="1" x14ac:dyDescent="0.3">
      <c r="A4" s="13" t="s">
        <v>10</v>
      </c>
      <c r="B4" s="16"/>
      <c r="C4" s="76" t="s">
        <v>22</v>
      </c>
      <c r="D4" s="77"/>
      <c r="F4" s="76" t="s">
        <v>22</v>
      </c>
      <c r="G4" s="77"/>
      <c r="I4" s="78" t="s">
        <v>22</v>
      </c>
      <c r="J4" s="78"/>
      <c r="L4" s="22"/>
    </row>
    <row r="5" spans="1:173" ht="5.0999999999999996" customHeight="1" x14ac:dyDescent="0.3"/>
    <row r="6" spans="1:173" s="18" customFormat="1" ht="16.2" thickBot="1" x14ac:dyDescent="0.35">
      <c r="A6" s="17" t="s">
        <v>13</v>
      </c>
      <c r="E6" s="10"/>
      <c r="H6" s="10"/>
      <c r="K6" s="10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</row>
    <row r="7" spans="1:173" ht="15.6" thickTop="1" thickBot="1" x14ac:dyDescent="0.35">
      <c r="A7" s="10" t="s">
        <v>59</v>
      </c>
      <c r="B7" s="19" t="s">
        <v>24</v>
      </c>
      <c r="C7" s="3">
        <v>15</v>
      </c>
      <c r="D7" s="73">
        <f>C20*(D17*(1+D17)^D10/((1+D17)^D10-1))+D13</f>
        <v>13.977322154320353</v>
      </c>
      <c r="F7" s="3">
        <v>15</v>
      </c>
      <c r="G7" s="73">
        <f>F20*(G17*(1+G17)^G10/((1+G17)^G10-1))+G13</f>
        <v>13.542080798451671</v>
      </c>
      <c r="I7" s="3">
        <v>15</v>
      </c>
      <c r="J7" s="73">
        <f>I20*(J17*(1+J17)^J10/((1+J17)^J10-1))+J13</f>
        <v>13.433963518968362</v>
      </c>
      <c r="L7" s="53" t="s">
        <v>57</v>
      </c>
      <c r="M7"/>
      <c r="N7"/>
      <c r="O7"/>
      <c r="P7"/>
      <c r="Q7"/>
      <c r="R7"/>
      <c r="S7"/>
    </row>
    <row r="8" spans="1:173" ht="15.6" thickTop="1" thickBot="1" x14ac:dyDescent="0.35">
      <c r="A8" s="10" t="s">
        <v>19</v>
      </c>
      <c r="B8" s="19" t="s">
        <v>48</v>
      </c>
      <c r="C8" s="10">
        <v>15</v>
      </c>
      <c r="D8" s="10">
        <v>20</v>
      </c>
      <c r="F8" s="10">
        <v>15</v>
      </c>
      <c r="G8" s="10">
        <v>20</v>
      </c>
      <c r="I8" s="10">
        <v>15</v>
      </c>
      <c r="J8" s="10">
        <v>20</v>
      </c>
      <c r="L8" s="22"/>
    </row>
    <row r="9" spans="1:173" ht="15.6" thickTop="1" thickBot="1" x14ac:dyDescent="0.35">
      <c r="A9" s="10" t="s">
        <v>44</v>
      </c>
      <c r="B9" s="19" t="s">
        <v>48</v>
      </c>
      <c r="C9" s="4">
        <v>5.5</v>
      </c>
      <c r="F9" s="4">
        <v>5.5</v>
      </c>
      <c r="I9" s="4">
        <v>5.5</v>
      </c>
      <c r="L9" s="53" t="s">
        <v>58</v>
      </c>
      <c r="M9"/>
      <c r="N9"/>
      <c r="O9"/>
      <c r="P9"/>
      <c r="Q9"/>
      <c r="R9"/>
      <c r="S9"/>
    </row>
    <row r="10" spans="1:173" ht="15.6" thickTop="1" thickBot="1" x14ac:dyDescent="0.35">
      <c r="A10" s="10" t="s">
        <v>27</v>
      </c>
      <c r="B10" s="19" t="s">
        <v>48</v>
      </c>
      <c r="C10" s="10">
        <f>C8-C9</f>
        <v>9.5</v>
      </c>
      <c r="D10" s="10">
        <f>D8-C9</f>
        <v>14.5</v>
      </c>
      <c r="F10" s="10">
        <f>F8-F9</f>
        <v>9.5</v>
      </c>
      <c r="G10" s="10">
        <f>G8-F9</f>
        <v>14.5</v>
      </c>
      <c r="I10" s="10">
        <f>I8-I9</f>
        <v>9.5</v>
      </c>
      <c r="J10" s="10">
        <f>J8-I9</f>
        <v>14.5</v>
      </c>
      <c r="L10" s="22"/>
    </row>
    <row r="11" spans="1:173" ht="15" thickBot="1" x14ac:dyDescent="0.35">
      <c r="A11" s="19" t="s">
        <v>20</v>
      </c>
      <c r="B11" s="19" t="s">
        <v>24</v>
      </c>
      <c r="C11" s="54">
        <v>11.32</v>
      </c>
      <c r="D11" s="10">
        <v>0</v>
      </c>
      <c r="F11" s="54">
        <v>9.75</v>
      </c>
      <c r="G11" s="10">
        <v>0</v>
      </c>
      <c r="I11" s="54">
        <v>9.36</v>
      </c>
      <c r="J11" s="10">
        <v>0</v>
      </c>
      <c r="L11" s="55"/>
    </row>
    <row r="12" spans="1:173" x14ac:dyDescent="0.3">
      <c r="A12" s="19" t="s">
        <v>21</v>
      </c>
      <c r="B12" s="19" t="s">
        <v>48</v>
      </c>
      <c r="C12" s="56">
        <v>5</v>
      </c>
      <c r="D12" s="10">
        <v>0</v>
      </c>
      <c r="F12" s="10">
        <v>5</v>
      </c>
      <c r="G12" s="10">
        <v>0</v>
      </c>
      <c r="I12" s="10">
        <v>5</v>
      </c>
      <c r="J12" s="10">
        <v>0</v>
      </c>
      <c r="L12" s="10"/>
    </row>
    <row r="13" spans="1:173" hidden="1" x14ac:dyDescent="0.3">
      <c r="A13" s="10" t="s">
        <v>23</v>
      </c>
      <c r="B13" s="19" t="s">
        <v>24</v>
      </c>
      <c r="C13" s="20">
        <v>5.66</v>
      </c>
      <c r="D13" s="20">
        <f>C13</f>
        <v>5.66</v>
      </c>
      <c r="F13" s="10">
        <v>5.66</v>
      </c>
      <c r="G13" s="10">
        <f>F13</f>
        <v>5.66</v>
      </c>
      <c r="I13" s="10">
        <v>5.66</v>
      </c>
      <c r="J13" s="10">
        <f>I13</f>
        <v>5.66</v>
      </c>
      <c r="L13" s="50"/>
    </row>
    <row r="14" spans="1:173" hidden="1" x14ac:dyDescent="0.3">
      <c r="A14" s="13" t="s">
        <v>16</v>
      </c>
      <c r="B14" s="19"/>
    </row>
    <row r="15" spans="1:173" hidden="1" x14ac:dyDescent="0.3">
      <c r="A15" s="8" t="s">
        <v>15</v>
      </c>
      <c r="B15" s="19" t="s">
        <v>25</v>
      </c>
      <c r="C15" s="23">
        <v>1</v>
      </c>
      <c r="D15" s="23">
        <v>1</v>
      </c>
      <c r="F15" s="23">
        <v>1</v>
      </c>
      <c r="G15" s="23">
        <v>1</v>
      </c>
      <c r="I15" s="23">
        <v>1</v>
      </c>
      <c r="J15" s="23">
        <v>1</v>
      </c>
    </row>
    <row r="16" spans="1:173" s="18" customFormat="1" ht="15.6" hidden="1" x14ac:dyDescent="0.3">
      <c r="A16" s="24" t="s">
        <v>9</v>
      </c>
      <c r="B16" s="25"/>
      <c r="E16" s="10"/>
      <c r="H16" s="10"/>
      <c r="K16" s="10"/>
      <c r="L16" s="12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</row>
    <row r="17" spans="1:173" hidden="1" x14ac:dyDescent="0.3">
      <c r="A17" s="19" t="s">
        <v>8</v>
      </c>
      <c r="B17" s="19" t="s">
        <v>7</v>
      </c>
      <c r="C17" s="26">
        <v>4.3934025974025986E-2</v>
      </c>
      <c r="D17" s="26">
        <f>C17</f>
        <v>4.3934025974025986E-2</v>
      </c>
      <c r="F17" s="26">
        <v>4.3934025974025986E-2</v>
      </c>
      <c r="G17" s="26">
        <f>F17</f>
        <v>4.3934025974025986E-2</v>
      </c>
      <c r="I17" s="26">
        <v>4.3934025974025986E-2</v>
      </c>
      <c r="J17" s="26">
        <f>I17</f>
        <v>4.3934025974025986E-2</v>
      </c>
    </row>
    <row r="18" spans="1:173" s="18" customFormat="1" ht="16.2" thickBot="1" x14ac:dyDescent="0.35">
      <c r="A18" s="17" t="s">
        <v>45</v>
      </c>
      <c r="E18" s="10"/>
      <c r="H18" s="10"/>
      <c r="K18" s="10"/>
      <c r="L18" s="12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</row>
    <row r="19" spans="1:173" s="29" customFormat="1" hidden="1" x14ac:dyDescent="0.3">
      <c r="A19" s="27" t="s">
        <v>47</v>
      </c>
      <c r="B19" s="19" t="s">
        <v>24</v>
      </c>
      <c r="C19" s="28">
        <f>C69/C114</f>
        <v>8.3195439227534589</v>
      </c>
      <c r="D19" s="28">
        <f>D69/D114</f>
        <v>8.3173221543203546</v>
      </c>
      <c r="E19" s="10"/>
      <c r="F19" s="28">
        <f>F69/F114</f>
        <v>7.8841863028412167</v>
      </c>
      <c r="G19" s="28">
        <f>G69/G114</f>
        <v>7.8820807984516694</v>
      </c>
      <c r="H19" s="10"/>
      <c r="I19" s="28">
        <f>I69/I114</f>
        <v>7.7760401424808476</v>
      </c>
      <c r="J19" s="28">
        <f>J69/J114</f>
        <v>7.7739635189683609</v>
      </c>
      <c r="K19" s="10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</row>
    <row r="20" spans="1:173" s="29" customFormat="1" ht="15" hidden="1" thickBot="1" x14ac:dyDescent="0.35">
      <c r="A20" s="27" t="s">
        <v>18</v>
      </c>
      <c r="B20" s="19" t="s">
        <v>26</v>
      </c>
      <c r="C20" s="30">
        <f>C69</f>
        <v>87.823908799947191</v>
      </c>
      <c r="D20" s="30">
        <f>D69</f>
        <v>87.800455063774223</v>
      </c>
      <c r="E20" s="56"/>
      <c r="F20" s="30">
        <f>F69</f>
        <v>83.228127076628809</v>
      </c>
      <c r="G20" s="30">
        <f>G69</f>
        <v>83.205900662873148</v>
      </c>
      <c r="H20" s="56"/>
      <c r="I20" s="30">
        <f>I69</f>
        <v>82.086499769562423</v>
      </c>
      <c r="J20" s="30">
        <f>J69</f>
        <v>82.064578232076016</v>
      </c>
      <c r="K20" s="10"/>
      <c r="L20" s="12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</row>
    <row r="21" spans="1:173" s="29" customFormat="1" ht="15" thickBot="1" x14ac:dyDescent="0.35">
      <c r="A21" s="31" t="s">
        <v>46</v>
      </c>
      <c r="B21" s="19" t="s">
        <v>24</v>
      </c>
      <c r="C21" s="72">
        <f>C19+C13</f>
        <v>13.979543922753459</v>
      </c>
      <c r="D21" s="75">
        <f>D19+D13</f>
        <v>13.977322154320355</v>
      </c>
      <c r="E21" s="10"/>
      <c r="F21" s="72">
        <f>F19+F13</f>
        <v>13.544186302841217</v>
      </c>
      <c r="G21" s="75">
        <f>G19+G13</f>
        <v>13.54208079845167</v>
      </c>
      <c r="H21" s="10"/>
      <c r="I21" s="72">
        <f>I19+I13</f>
        <v>13.436040142480849</v>
      </c>
      <c r="J21" s="32">
        <f>J19+J13</f>
        <v>13.433963518968362</v>
      </c>
      <c r="K21" s="10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</row>
    <row r="22" spans="1:173" hidden="1" x14ac:dyDescent="0.3">
      <c r="A22" s="33"/>
      <c r="B22" s="19"/>
      <c r="C22" s="34"/>
      <c r="D22" s="34"/>
      <c r="E22" s="20"/>
      <c r="F22" s="34"/>
      <c r="G22" s="34"/>
      <c r="H22" s="20"/>
      <c r="I22" s="34"/>
      <c r="J22" s="34"/>
      <c r="K22" s="20"/>
    </row>
    <row r="23" spans="1:173" x14ac:dyDescent="0.3">
      <c r="A23" s="35"/>
      <c r="B23" s="36"/>
      <c r="C23" s="37"/>
      <c r="D23" s="37"/>
      <c r="E23" s="20"/>
      <c r="F23" s="37"/>
      <c r="G23" s="37"/>
      <c r="H23" s="20"/>
      <c r="I23" s="37"/>
      <c r="J23" s="37"/>
      <c r="K23" s="20"/>
    </row>
    <row r="24" spans="1:173" x14ac:dyDescent="0.3">
      <c r="A24" s="38"/>
      <c r="B24" s="19"/>
      <c r="C24" s="34"/>
      <c r="D24" s="34"/>
      <c r="F24" s="34"/>
      <c r="G24" s="34"/>
      <c r="I24" s="34"/>
      <c r="J24" s="34"/>
    </row>
    <row r="25" spans="1:173" s="18" customFormat="1" ht="15.6" hidden="1" x14ac:dyDescent="0.3">
      <c r="A25" s="39" t="s">
        <v>6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2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</row>
    <row r="26" spans="1:173" hidden="1" x14ac:dyDescent="0.3">
      <c r="A26" s="40" t="s">
        <v>17</v>
      </c>
    </row>
    <row r="27" spans="1:173" hidden="1" x14ac:dyDescent="0.3">
      <c r="A27" s="41">
        <v>1</v>
      </c>
      <c r="C27" s="42">
        <f>IF((C$8-C$9)&gt;($A27-1),IF(((C$8-C$9)-($A27-1))&lt;1,(1-(C$9-ROUNDDOWN(C$9,0))),1),10)</f>
        <v>1</v>
      </c>
      <c r="D27" s="42">
        <f>IF((D$10)&gt;($A27-1),IF((D$10-($A27-1))&lt;1,D$10-ROUNDDOWN(D$10,0),1),10)</f>
        <v>1</v>
      </c>
      <c r="F27" s="42">
        <f>IF((F$8-F$9)&gt;($A27-1),IF(((F$8-F$9)-($A27-1))&lt;1,(1-(F$9-ROUNDDOWN(F$9,0))),1),10)</f>
        <v>1</v>
      </c>
      <c r="G27" s="42">
        <f>IF((G$10)&gt;($A27-1),IF((G$10-($A27-1))&lt;1,G$10-ROUNDDOWN(G$10,0),1),10)</f>
        <v>1</v>
      </c>
      <c r="I27" s="42">
        <f>IF((I$8-I$9)&gt;($A27-1),IF(((I$8-I$9)-($A27-1))&lt;1,(1-(I$9-ROUNDDOWN(I$9,0))),1),10)</f>
        <v>1</v>
      </c>
      <c r="J27" s="42">
        <f>IF((J$10)&gt;($A27-1),IF((J$10-($A27-1))&lt;1,J$10-ROUNDDOWN(J$10,0),1),10)</f>
        <v>1</v>
      </c>
    </row>
    <row r="28" spans="1:173" hidden="1" x14ac:dyDescent="0.3">
      <c r="A28" s="41">
        <v>2</v>
      </c>
      <c r="C28" s="42">
        <f t="shared" ref="C28:C46" si="0">IF((C$8-C$9)&gt;($A28-1),IF(((C$8-C$9)-($A28-1))&lt;1,(1-(C$9-ROUNDDOWN(C$9,0))),1),10)</f>
        <v>1</v>
      </c>
      <c r="D28" s="42">
        <f t="shared" ref="D28:D46" si="1">IF((D$10)&gt;($A28-1),IF((D$10-($A28-1))&lt;1,D$10-ROUNDDOWN(D$10,0),1),10)</f>
        <v>1</v>
      </c>
      <c r="F28" s="42">
        <f t="shared" ref="F28:F46" si="2">IF((F$8-F$9)&gt;($A28-1),IF(((F$8-F$9)-($A28-1))&lt;1,(1-(F$9-ROUNDDOWN(F$9,0))),1),10)</f>
        <v>1</v>
      </c>
      <c r="G28" s="42">
        <f t="shared" ref="G28:G46" si="3">IF((G$10)&gt;($A28-1),IF((G$10-($A28-1))&lt;1,G$10-ROUNDDOWN(G$10,0),1),10)</f>
        <v>1</v>
      </c>
      <c r="I28" s="42">
        <f t="shared" ref="I28:I46" si="4">IF((I$8-I$9)&gt;($A28-1),IF(((I$8-I$9)-($A28-1))&lt;1,(1-(I$9-ROUNDDOWN(I$9,0))),1),10)</f>
        <v>1</v>
      </c>
      <c r="J28" s="42">
        <f t="shared" ref="J28:J46" si="5">IF((J$10)&gt;($A28-1),IF((J$10-($A28-1))&lt;1,J$10-ROUNDDOWN(J$10,0),1),10)</f>
        <v>1</v>
      </c>
    </row>
    <row r="29" spans="1:173" hidden="1" x14ac:dyDescent="0.3">
      <c r="A29" s="41">
        <v>3</v>
      </c>
      <c r="C29" s="42">
        <f t="shared" si="0"/>
        <v>1</v>
      </c>
      <c r="D29" s="42">
        <f t="shared" si="1"/>
        <v>1</v>
      </c>
      <c r="F29" s="42">
        <f t="shared" si="2"/>
        <v>1</v>
      </c>
      <c r="G29" s="42">
        <f t="shared" si="3"/>
        <v>1</v>
      </c>
      <c r="I29" s="42">
        <f t="shared" si="4"/>
        <v>1</v>
      </c>
      <c r="J29" s="42">
        <f t="shared" si="5"/>
        <v>1</v>
      </c>
    </row>
    <row r="30" spans="1:173" hidden="1" x14ac:dyDescent="0.3">
      <c r="A30" s="41">
        <v>4</v>
      </c>
      <c r="C30" s="42">
        <f t="shared" si="0"/>
        <v>1</v>
      </c>
      <c r="D30" s="42">
        <f t="shared" si="1"/>
        <v>1</v>
      </c>
      <c r="F30" s="42">
        <f t="shared" si="2"/>
        <v>1</v>
      </c>
      <c r="G30" s="42">
        <f t="shared" si="3"/>
        <v>1</v>
      </c>
      <c r="I30" s="42">
        <f t="shared" si="4"/>
        <v>1</v>
      </c>
      <c r="J30" s="42">
        <f t="shared" si="5"/>
        <v>1</v>
      </c>
    </row>
    <row r="31" spans="1:173" hidden="1" x14ac:dyDescent="0.3">
      <c r="A31" s="41">
        <v>5</v>
      </c>
      <c r="C31" s="42">
        <f t="shared" si="0"/>
        <v>1</v>
      </c>
      <c r="D31" s="42">
        <f t="shared" si="1"/>
        <v>1</v>
      </c>
      <c r="F31" s="42">
        <f t="shared" si="2"/>
        <v>1</v>
      </c>
      <c r="G31" s="42">
        <f t="shared" si="3"/>
        <v>1</v>
      </c>
      <c r="I31" s="42">
        <f t="shared" si="4"/>
        <v>1</v>
      </c>
      <c r="J31" s="42">
        <f t="shared" si="5"/>
        <v>1</v>
      </c>
    </row>
    <row r="32" spans="1:173" hidden="1" x14ac:dyDescent="0.3">
      <c r="A32" s="41">
        <v>6</v>
      </c>
      <c r="C32" s="42">
        <f t="shared" si="0"/>
        <v>1</v>
      </c>
      <c r="D32" s="42">
        <f t="shared" si="1"/>
        <v>1</v>
      </c>
      <c r="F32" s="42">
        <f t="shared" si="2"/>
        <v>1</v>
      </c>
      <c r="G32" s="42">
        <f t="shared" si="3"/>
        <v>1</v>
      </c>
      <c r="I32" s="42">
        <f t="shared" si="4"/>
        <v>1</v>
      </c>
      <c r="J32" s="42">
        <f t="shared" si="5"/>
        <v>1</v>
      </c>
    </row>
    <row r="33" spans="1:12" hidden="1" x14ac:dyDescent="0.3">
      <c r="A33" s="41">
        <v>7</v>
      </c>
      <c r="C33" s="42">
        <f t="shared" si="0"/>
        <v>1</v>
      </c>
      <c r="D33" s="42">
        <f t="shared" si="1"/>
        <v>1</v>
      </c>
      <c r="F33" s="42">
        <f t="shared" si="2"/>
        <v>1</v>
      </c>
      <c r="G33" s="42">
        <f t="shared" si="3"/>
        <v>1</v>
      </c>
      <c r="I33" s="42">
        <f t="shared" si="4"/>
        <v>1</v>
      </c>
      <c r="J33" s="42">
        <f t="shared" si="5"/>
        <v>1</v>
      </c>
    </row>
    <row r="34" spans="1:12" hidden="1" x14ac:dyDescent="0.3">
      <c r="A34" s="41">
        <v>8</v>
      </c>
      <c r="C34" s="42">
        <f t="shared" si="0"/>
        <v>1</v>
      </c>
      <c r="D34" s="42">
        <f t="shared" si="1"/>
        <v>1</v>
      </c>
      <c r="F34" s="42">
        <f t="shared" si="2"/>
        <v>1</v>
      </c>
      <c r="G34" s="42">
        <f t="shared" si="3"/>
        <v>1</v>
      </c>
      <c r="I34" s="42">
        <f t="shared" si="4"/>
        <v>1</v>
      </c>
      <c r="J34" s="42">
        <f t="shared" si="5"/>
        <v>1</v>
      </c>
    </row>
    <row r="35" spans="1:12" hidden="1" x14ac:dyDescent="0.3">
      <c r="A35" s="41">
        <v>9</v>
      </c>
      <c r="C35" s="42">
        <f t="shared" si="0"/>
        <v>1</v>
      </c>
      <c r="D35" s="42">
        <f t="shared" si="1"/>
        <v>1</v>
      </c>
      <c r="F35" s="42">
        <f t="shared" si="2"/>
        <v>1</v>
      </c>
      <c r="G35" s="42">
        <f t="shared" si="3"/>
        <v>1</v>
      </c>
      <c r="I35" s="42">
        <f t="shared" si="4"/>
        <v>1</v>
      </c>
      <c r="J35" s="42">
        <f t="shared" si="5"/>
        <v>1</v>
      </c>
    </row>
    <row r="36" spans="1:12" hidden="1" x14ac:dyDescent="0.3">
      <c r="A36" s="41">
        <v>10</v>
      </c>
      <c r="C36" s="42">
        <f t="shared" si="0"/>
        <v>0.5</v>
      </c>
      <c r="D36" s="42">
        <f t="shared" si="1"/>
        <v>1</v>
      </c>
      <c r="F36" s="42">
        <f t="shared" si="2"/>
        <v>0.5</v>
      </c>
      <c r="G36" s="42">
        <f t="shared" si="3"/>
        <v>1</v>
      </c>
      <c r="I36" s="42">
        <f t="shared" si="4"/>
        <v>0.5</v>
      </c>
      <c r="J36" s="42">
        <f t="shared" si="5"/>
        <v>1</v>
      </c>
    </row>
    <row r="37" spans="1:12" hidden="1" x14ac:dyDescent="0.3">
      <c r="A37" s="41">
        <v>11</v>
      </c>
      <c r="C37" s="42">
        <f t="shared" si="0"/>
        <v>10</v>
      </c>
      <c r="D37" s="42">
        <f t="shared" si="1"/>
        <v>1</v>
      </c>
      <c r="F37" s="42">
        <f t="shared" si="2"/>
        <v>10</v>
      </c>
      <c r="G37" s="42">
        <f t="shared" si="3"/>
        <v>1</v>
      </c>
      <c r="I37" s="42">
        <f t="shared" si="4"/>
        <v>10</v>
      </c>
      <c r="J37" s="42">
        <f t="shared" si="5"/>
        <v>1</v>
      </c>
    </row>
    <row r="38" spans="1:12" hidden="1" x14ac:dyDescent="0.3">
      <c r="A38" s="41">
        <v>12</v>
      </c>
      <c r="C38" s="42">
        <f t="shared" si="0"/>
        <v>10</v>
      </c>
      <c r="D38" s="42">
        <f t="shared" si="1"/>
        <v>1</v>
      </c>
      <c r="F38" s="42">
        <f t="shared" si="2"/>
        <v>10</v>
      </c>
      <c r="G38" s="42">
        <f t="shared" si="3"/>
        <v>1</v>
      </c>
      <c r="I38" s="42">
        <f t="shared" si="4"/>
        <v>10</v>
      </c>
      <c r="J38" s="42">
        <f t="shared" si="5"/>
        <v>1</v>
      </c>
    </row>
    <row r="39" spans="1:12" hidden="1" x14ac:dyDescent="0.3">
      <c r="A39" s="41">
        <v>13</v>
      </c>
      <c r="C39" s="42">
        <f t="shared" si="0"/>
        <v>10</v>
      </c>
      <c r="D39" s="42">
        <f t="shared" si="1"/>
        <v>1</v>
      </c>
      <c r="F39" s="42">
        <f t="shared" si="2"/>
        <v>10</v>
      </c>
      <c r="G39" s="42">
        <f t="shared" si="3"/>
        <v>1</v>
      </c>
      <c r="I39" s="42">
        <f t="shared" si="4"/>
        <v>10</v>
      </c>
      <c r="J39" s="42">
        <f t="shared" si="5"/>
        <v>1</v>
      </c>
    </row>
    <row r="40" spans="1:12" hidden="1" x14ac:dyDescent="0.3">
      <c r="A40" s="41">
        <v>14</v>
      </c>
      <c r="C40" s="42">
        <f t="shared" si="0"/>
        <v>10</v>
      </c>
      <c r="D40" s="42">
        <f t="shared" si="1"/>
        <v>1</v>
      </c>
      <c r="F40" s="42">
        <f t="shared" si="2"/>
        <v>10</v>
      </c>
      <c r="G40" s="42">
        <f t="shared" si="3"/>
        <v>1</v>
      </c>
      <c r="I40" s="42">
        <f t="shared" si="4"/>
        <v>10</v>
      </c>
      <c r="J40" s="42">
        <f t="shared" si="5"/>
        <v>1</v>
      </c>
    </row>
    <row r="41" spans="1:12" hidden="1" x14ac:dyDescent="0.3">
      <c r="A41" s="41">
        <v>15</v>
      </c>
      <c r="C41" s="42">
        <f t="shared" si="0"/>
        <v>10</v>
      </c>
      <c r="D41" s="42">
        <f t="shared" si="1"/>
        <v>0.5</v>
      </c>
      <c r="F41" s="42">
        <f t="shared" si="2"/>
        <v>10</v>
      </c>
      <c r="G41" s="42">
        <f t="shared" si="3"/>
        <v>0.5</v>
      </c>
      <c r="I41" s="42">
        <f t="shared" si="4"/>
        <v>10</v>
      </c>
      <c r="J41" s="42">
        <f t="shared" si="5"/>
        <v>0.5</v>
      </c>
    </row>
    <row r="42" spans="1:12" hidden="1" x14ac:dyDescent="0.3">
      <c r="A42" s="41">
        <v>16</v>
      </c>
      <c r="C42" s="42">
        <f t="shared" si="0"/>
        <v>10</v>
      </c>
      <c r="D42" s="42">
        <f t="shared" si="1"/>
        <v>10</v>
      </c>
      <c r="F42" s="42">
        <f t="shared" si="2"/>
        <v>10</v>
      </c>
      <c r="G42" s="42">
        <f t="shared" si="3"/>
        <v>10</v>
      </c>
      <c r="I42" s="42">
        <f t="shared" si="4"/>
        <v>10</v>
      </c>
      <c r="J42" s="42">
        <f t="shared" si="5"/>
        <v>10</v>
      </c>
    </row>
    <row r="43" spans="1:12" hidden="1" x14ac:dyDescent="0.3">
      <c r="A43" s="41">
        <v>17</v>
      </c>
      <c r="C43" s="42">
        <f t="shared" si="0"/>
        <v>10</v>
      </c>
      <c r="D43" s="42">
        <f t="shared" si="1"/>
        <v>10</v>
      </c>
      <c r="F43" s="42">
        <f t="shared" si="2"/>
        <v>10</v>
      </c>
      <c r="G43" s="42">
        <f t="shared" si="3"/>
        <v>10</v>
      </c>
      <c r="I43" s="42">
        <f t="shared" si="4"/>
        <v>10</v>
      </c>
      <c r="J43" s="42">
        <f t="shared" si="5"/>
        <v>10</v>
      </c>
    </row>
    <row r="44" spans="1:12" hidden="1" x14ac:dyDescent="0.3">
      <c r="A44" s="41">
        <v>18</v>
      </c>
      <c r="C44" s="42">
        <f t="shared" si="0"/>
        <v>10</v>
      </c>
      <c r="D44" s="42">
        <f t="shared" si="1"/>
        <v>10</v>
      </c>
      <c r="F44" s="42">
        <f t="shared" si="2"/>
        <v>10</v>
      </c>
      <c r="G44" s="42">
        <f t="shared" si="3"/>
        <v>10</v>
      </c>
      <c r="I44" s="42">
        <f t="shared" si="4"/>
        <v>10</v>
      </c>
      <c r="J44" s="42">
        <f t="shared" si="5"/>
        <v>10</v>
      </c>
    </row>
    <row r="45" spans="1:12" hidden="1" x14ac:dyDescent="0.3">
      <c r="A45" s="41">
        <v>19</v>
      </c>
      <c r="C45" s="42">
        <f t="shared" si="0"/>
        <v>10</v>
      </c>
      <c r="D45" s="42">
        <f t="shared" si="1"/>
        <v>10</v>
      </c>
      <c r="F45" s="42">
        <f t="shared" si="2"/>
        <v>10</v>
      </c>
      <c r="G45" s="42">
        <f t="shared" si="3"/>
        <v>10</v>
      </c>
      <c r="I45" s="42">
        <f t="shared" si="4"/>
        <v>10</v>
      </c>
      <c r="J45" s="42">
        <f t="shared" si="5"/>
        <v>10</v>
      </c>
    </row>
    <row r="46" spans="1:12" hidden="1" x14ac:dyDescent="0.3">
      <c r="A46" s="41">
        <v>20</v>
      </c>
      <c r="C46" s="42">
        <f t="shared" si="0"/>
        <v>10</v>
      </c>
      <c r="D46" s="42">
        <f t="shared" si="1"/>
        <v>10</v>
      </c>
      <c r="F46" s="42">
        <f t="shared" si="2"/>
        <v>10</v>
      </c>
      <c r="G46" s="42">
        <f t="shared" si="3"/>
        <v>10</v>
      </c>
      <c r="I46" s="42">
        <f t="shared" si="4"/>
        <v>10</v>
      </c>
      <c r="J46" s="42">
        <f t="shared" si="5"/>
        <v>10</v>
      </c>
    </row>
    <row r="47" spans="1:12" hidden="1" x14ac:dyDescent="0.3">
      <c r="A47" s="40" t="s">
        <v>5</v>
      </c>
    </row>
    <row r="48" spans="1:12" s="8" customFormat="1" ht="13.8" hidden="1" x14ac:dyDescent="0.3">
      <c r="A48" s="43" t="s">
        <v>2</v>
      </c>
      <c r="B48" s="43" t="s">
        <v>4</v>
      </c>
      <c r="C48" s="57">
        <f>SUM(C49:C68)</f>
        <v>117.03</v>
      </c>
      <c r="D48" s="57">
        <f>SUM(D49:D68)</f>
        <v>120.6011712376451</v>
      </c>
      <c r="F48" s="57">
        <f>SUM(F49:F68)</f>
        <v>109.18000000000004</v>
      </c>
      <c r="G48" s="57">
        <f>SUM(G49:G68)</f>
        <v>114.2901715775492</v>
      </c>
      <c r="I48" s="57">
        <f>SUM(I49:I68)</f>
        <v>107.23000000000002</v>
      </c>
      <c r="J48" s="57">
        <f>SUM(J49:J68)</f>
        <v>112.72247102504122</v>
      </c>
      <c r="L48" s="50"/>
    </row>
    <row r="49" spans="1:12" s="8" customFormat="1" ht="13.8" hidden="1" x14ac:dyDescent="0.3">
      <c r="A49" s="8">
        <v>1</v>
      </c>
      <c r="B49" s="19" t="s">
        <v>4</v>
      </c>
      <c r="C49" s="58">
        <f>IF(C27&lt;2,C27*(C$7-C$13)+(1-C27)*(C$11-C$13),IF((C27&gt;6),IF(D27&lt;2,D27*(C$11-C$13),0)))</f>
        <v>9.34</v>
      </c>
      <c r="D49" s="58">
        <f>IF(D27&lt;2,D27*(D$7-D$13)*D$15,0)</f>
        <v>8.3173221543203528</v>
      </c>
      <c r="F49" s="58">
        <f>IF(F27&lt;2,F27*(F$7-F$13)*F$15+(1-F27)*(F$11-F$13),IF((F27&gt;6),IF(G27&lt;2,G27*(F$11-F$13),0)))</f>
        <v>9.34</v>
      </c>
      <c r="G49" s="58">
        <f>IF(G27&lt;2,G27*(G$7-G$13)*G$15,0)</f>
        <v>7.8820807984516712</v>
      </c>
      <c r="I49" s="58">
        <f>IF(I27&lt;2,I27*(I$7-I$13)*I$15+(1-I27)*(I$11-I$13),IF((I27&gt;6),IF(J27&lt;2,J27*(I$11-I$13),0)))</f>
        <v>9.34</v>
      </c>
      <c r="J49" s="58">
        <f>IF(J27&lt;2,J27*(J$7-J$13)*J$15,0)</f>
        <v>7.7739635189683618</v>
      </c>
      <c r="L49" s="50"/>
    </row>
    <row r="50" spans="1:12" s="8" customFormat="1" ht="13.8" hidden="1" x14ac:dyDescent="0.3">
      <c r="A50" s="8">
        <v>2</v>
      </c>
      <c r="B50" s="19" t="s">
        <v>4</v>
      </c>
      <c r="C50" s="58">
        <f t="shared" ref="C50:C68" si="6">IF(C28&lt;2,C28*(C$7-C$13)*C$15+(1-C28)*(C$11-C$13),IF((C28&gt;6),IF(D28&lt;2,D28*(C$11-C$13),0)))</f>
        <v>9.34</v>
      </c>
      <c r="D50" s="58">
        <f t="shared" ref="D50:D68" si="7">IF(D28&lt;2,D28*(D$7-D$13)*D$15,0)</f>
        <v>8.3173221543203528</v>
      </c>
      <c r="F50" s="58">
        <f t="shared" ref="F50:F68" si="8">IF(F28&lt;2,F28*(F$7-F$13)*F$15+(1-F28)*(F$11-F$13),IF((F28&gt;6),IF(G28&lt;2,G28*(F$11-F$13),0)))</f>
        <v>9.34</v>
      </c>
      <c r="G50" s="58">
        <f t="shared" ref="G50:G68" si="9">IF(G28&lt;2,G28*(G$7-G$13)*G$15,0)</f>
        <v>7.8820807984516712</v>
      </c>
      <c r="I50" s="58">
        <f t="shared" ref="I50:I68" si="10">IF(I28&lt;2,I28*(I$7-I$13)*I$15+(1-I28)*(I$11-I$13),IF((I28&gt;6),IF(J28&lt;2,J28*(I$11-I$13),0)))</f>
        <v>9.34</v>
      </c>
      <c r="J50" s="58">
        <f t="shared" ref="J50:J68" si="11">IF(J28&lt;2,J28*(J$7-J$13)*J$15,0)</f>
        <v>7.7739635189683618</v>
      </c>
      <c r="L50" s="50"/>
    </row>
    <row r="51" spans="1:12" s="8" customFormat="1" ht="13.8" hidden="1" x14ac:dyDescent="0.3">
      <c r="A51" s="8">
        <v>3</v>
      </c>
      <c r="B51" s="19" t="s">
        <v>4</v>
      </c>
      <c r="C51" s="58">
        <f t="shared" si="6"/>
        <v>9.34</v>
      </c>
      <c r="D51" s="58">
        <f t="shared" si="7"/>
        <v>8.3173221543203528</v>
      </c>
      <c r="F51" s="58">
        <f t="shared" si="8"/>
        <v>9.34</v>
      </c>
      <c r="G51" s="58">
        <f t="shared" si="9"/>
        <v>7.8820807984516712</v>
      </c>
      <c r="I51" s="58">
        <f t="shared" si="10"/>
        <v>9.34</v>
      </c>
      <c r="J51" s="58">
        <f t="shared" si="11"/>
        <v>7.7739635189683618</v>
      </c>
      <c r="L51" s="50"/>
    </row>
    <row r="52" spans="1:12" s="8" customFormat="1" ht="13.8" hidden="1" x14ac:dyDescent="0.3">
      <c r="A52" s="8">
        <v>4</v>
      </c>
      <c r="B52" s="19" t="s">
        <v>4</v>
      </c>
      <c r="C52" s="58">
        <f t="shared" si="6"/>
        <v>9.34</v>
      </c>
      <c r="D52" s="58">
        <f t="shared" si="7"/>
        <v>8.3173221543203528</v>
      </c>
      <c r="F52" s="58">
        <f t="shared" si="8"/>
        <v>9.34</v>
      </c>
      <c r="G52" s="58">
        <f t="shared" si="9"/>
        <v>7.8820807984516712</v>
      </c>
      <c r="I52" s="58">
        <f t="shared" si="10"/>
        <v>9.34</v>
      </c>
      <c r="J52" s="58">
        <f t="shared" si="11"/>
        <v>7.7739635189683618</v>
      </c>
      <c r="L52" s="50"/>
    </row>
    <row r="53" spans="1:12" s="8" customFormat="1" ht="13.8" hidden="1" x14ac:dyDescent="0.3">
      <c r="A53" s="8">
        <v>5</v>
      </c>
      <c r="B53" s="19" t="s">
        <v>4</v>
      </c>
      <c r="C53" s="58">
        <f t="shared" si="6"/>
        <v>9.34</v>
      </c>
      <c r="D53" s="58">
        <f t="shared" si="7"/>
        <v>8.3173221543203528</v>
      </c>
      <c r="F53" s="58">
        <f t="shared" si="8"/>
        <v>9.34</v>
      </c>
      <c r="G53" s="58">
        <f t="shared" si="9"/>
        <v>7.8820807984516712</v>
      </c>
      <c r="I53" s="58">
        <f t="shared" si="10"/>
        <v>9.34</v>
      </c>
      <c r="J53" s="58">
        <f t="shared" si="11"/>
        <v>7.7739635189683618</v>
      </c>
      <c r="L53" s="50"/>
    </row>
    <row r="54" spans="1:12" s="8" customFormat="1" ht="13.8" hidden="1" x14ac:dyDescent="0.3">
      <c r="A54" s="8">
        <v>6</v>
      </c>
      <c r="B54" s="19" t="s">
        <v>4</v>
      </c>
      <c r="C54" s="58">
        <f t="shared" si="6"/>
        <v>9.34</v>
      </c>
      <c r="D54" s="58">
        <f t="shared" si="7"/>
        <v>8.3173221543203528</v>
      </c>
      <c r="F54" s="58">
        <f t="shared" si="8"/>
        <v>9.34</v>
      </c>
      <c r="G54" s="58">
        <f t="shared" si="9"/>
        <v>7.8820807984516712</v>
      </c>
      <c r="I54" s="58">
        <f t="shared" si="10"/>
        <v>9.34</v>
      </c>
      <c r="J54" s="58">
        <f t="shared" si="11"/>
        <v>7.7739635189683618</v>
      </c>
      <c r="L54" s="50"/>
    </row>
    <row r="55" spans="1:12" s="8" customFormat="1" ht="13.8" hidden="1" x14ac:dyDescent="0.3">
      <c r="A55" s="8">
        <v>7</v>
      </c>
      <c r="B55" s="19" t="s">
        <v>4</v>
      </c>
      <c r="C55" s="58">
        <f t="shared" si="6"/>
        <v>9.34</v>
      </c>
      <c r="D55" s="58">
        <f t="shared" si="7"/>
        <v>8.3173221543203528</v>
      </c>
      <c r="F55" s="58">
        <f t="shared" si="8"/>
        <v>9.34</v>
      </c>
      <c r="G55" s="58">
        <f t="shared" si="9"/>
        <v>7.8820807984516712</v>
      </c>
      <c r="I55" s="58">
        <f t="shared" si="10"/>
        <v>9.34</v>
      </c>
      <c r="J55" s="58">
        <f t="shared" si="11"/>
        <v>7.7739635189683618</v>
      </c>
      <c r="L55" s="50"/>
    </row>
    <row r="56" spans="1:12" s="8" customFormat="1" ht="13.8" hidden="1" x14ac:dyDescent="0.3">
      <c r="A56" s="8">
        <v>8</v>
      </c>
      <c r="B56" s="19" t="s">
        <v>4</v>
      </c>
      <c r="C56" s="58">
        <f t="shared" si="6"/>
        <v>9.34</v>
      </c>
      <c r="D56" s="58">
        <f t="shared" si="7"/>
        <v>8.3173221543203528</v>
      </c>
      <c r="F56" s="58">
        <f t="shared" si="8"/>
        <v>9.34</v>
      </c>
      <c r="G56" s="58">
        <f t="shared" si="9"/>
        <v>7.8820807984516712</v>
      </c>
      <c r="I56" s="58">
        <f t="shared" si="10"/>
        <v>9.34</v>
      </c>
      <c r="J56" s="58">
        <f t="shared" si="11"/>
        <v>7.7739635189683618</v>
      </c>
      <c r="L56" s="50"/>
    </row>
    <row r="57" spans="1:12" s="8" customFormat="1" ht="13.8" hidden="1" x14ac:dyDescent="0.3">
      <c r="A57" s="8">
        <v>9</v>
      </c>
      <c r="B57" s="19" t="s">
        <v>4</v>
      </c>
      <c r="C57" s="58">
        <f t="shared" si="6"/>
        <v>9.34</v>
      </c>
      <c r="D57" s="58">
        <f t="shared" si="7"/>
        <v>8.3173221543203528</v>
      </c>
      <c r="F57" s="58">
        <f t="shared" si="8"/>
        <v>9.34</v>
      </c>
      <c r="G57" s="58">
        <f t="shared" si="9"/>
        <v>7.8820807984516712</v>
      </c>
      <c r="I57" s="58">
        <f t="shared" si="10"/>
        <v>9.34</v>
      </c>
      <c r="J57" s="58">
        <f t="shared" si="11"/>
        <v>7.7739635189683618</v>
      </c>
      <c r="L57" s="50"/>
    </row>
    <row r="58" spans="1:12" s="8" customFormat="1" ht="13.8" hidden="1" x14ac:dyDescent="0.3">
      <c r="A58" s="8">
        <v>10</v>
      </c>
      <c r="B58" s="19" t="s">
        <v>4</v>
      </c>
      <c r="C58" s="58">
        <f t="shared" si="6"/>
        <v>7.5</v>
      </c>
      <c r="D58" s="58">
        <f t="shared" si="7"/>
        <v>8.3173221543203528</v>
      </c>
      <c r="F58" s="58">
        <f t="shared" si="8"/>
        <v>6.7149999999999999</v>
      </c>
      <c r="G58" s="58">
        <f t="shared" si="9"/>
        <v>7.8820807984516712</v>
      </c>
      <c r="I58" s="58">
        <f t="shared" si="10"/>
        <v>6.52</v>
      </c>
      <c r="J58" s="58">
        <f t="shared" si="11"/>
        <v>7.7739635189683618</v>
      </c>
      <c r="L58" s="50"/>
    </row>
    <row r="59" spans="1:12" s="8" customFormat="1" ht="13.8" hidden="1" x14ac:dyDescent="0.3">
      <c r="A59" s="8">
        <v>11</v>
      </c>
      <c r="B59" s="19" t="s">
        <v>4</v>
      </c>
      <c r="C59" s="58">
        <f t="shared" si="6"/>
        <v>5.66</v>
      </c>
      <c r="D59" s="58">
        <f t="shared" si="7"/>
        <v>8.3173221543203528</v>
      </c>
      <c r="F59" s="58">
        <f t="shared" si="8"/>
        <v>4.09</v>
      </c>
      <c r="G59" s="58">
        <f t="shared" si="9"/>
        <v>7.8820807984516712</v>
      </c>
      <c r="I59" s="58">
        <f t="shared" si="10"/>
        <v>3.6999999999999993</v>
      </c>
      <c r="J59" s="58">
        <f t="shared" si="11"/>
        <v>7.7739635189683618</v>
      </c>
      <c r="L59" s="50"/>
    </row>
    <row r="60" spans="1:12" s="8" customFormat="1" ht="13.8" hidden="1" x14ac:dyDescent="0.3">
      <c r="A60" s="8">
        <v>12</v>
      </c>
      <c r="B60" s="19" t="s">
        <v>4</v>
      </c>
      <c r="C60" s="58">
        <f t="shared" si="6"/>
        <v>5.66</v>
      </c>
      <c r="D60" s="58">
        <f t="shared" si="7"/>
        <v>8.3173221543203528</v>
      </c>
      <c r="F60" s="58">
        <f t="shared" si="8"/>
        <v>4.09</v>
      </c>
      <c r="G60" s="58">
        <f t="shared" si="9"/>
        <v>7.8820807984516712</v>
      </c>
      <c r="I60" s="58">
        <f t="shared" si="10"/>
        <v>3.6999999999999993</v>
      </c>
      <c r="J60" s="58">
        <f t="shared" si="11"/>
        <v>7.7739635189683618</v>
      </c>
      <c r="L60" s="50"/>
    </row>
    <row r="61" spans="1:12" s="8" customFormat="1" ht="13.8" hidden="1" x14ac:dyDescent="0.3">
      <c r="A61" s="8">
        <v>13</v>
      </c>
      <c r="B61" s="19" t="s">
        <v>4</v>
      </c>
      <c r="C61" s="58">
        <f t="shared" si="6"/>
        <v>5.66</v>
      </c>
      <c r="D61" s="58">
        <f t="shared" si="7"/>
        <v>8.3173221543203528</v>
      </c>
      <c r="F61" s="58">
        <f t="shared" si="8"/>
        <v>4.09</v>
      </c>
      <c r="G61" s="58">
        <f t="shared" si="9"/>
        <v>7.8820807984516712</v>
      </c>
      <c r="I61" s="58">
        <f t="shared" si="10"/>
        <v>3.6999999999999993</v>
      </c>
      <c r="J61" s="58">
        <f t="shared" si="11"/>
        <v>7.7739635189683618</v>
      </c>
      <c r="L61" s="50"/>
    </row>
    <row r="62" spans="1:12" s="8" customFormat="1" ht="13.8" hidden="1" x14ac:dyDescent="0.3">
      <c r="A62" s="8">
        <v>14</v>
      </c>
      <c r="B62" s="19" t="s">
        <v>4</v>
      </c>
      <c r="C62" s="58">
        <f>IF(C40&lt;2,C40*(C$7-C$13)*C$15+(1-C40)*(C$11-C$13),IF((C40&gt;6),IF(D40&lt;2,D40*(C$11-C$13),0)))</f>
        <v>5.66</v>
      </c>
      <c r="D62" s="58">
        <f t="shared" si="7"/>
        <v>8.3173221543203528</v>
      </c>
      <c r="F62" s="58">
        <f>IF(F40&lt;2,F40*(F$7-F$13)*F$15+(1-F40)*(F$11-F$13),IF((F40&gt;6),IF(G40&lt;2,G40*(F$11-F$13),0)))</f>
        <v>4.09</v>
      </c>
      <c r="G62" s="58">
        <f t="shared" si="9"/>
        <v>7.8820807984516712</v>
      </c>
      <c r="I62" s="58">
        <f>IF(I40&lt;2,I40*(I$7-I$13)*I$15+(1-I40)*(I$11-I$13),IF((I40&gt;6),IF(J40&lt;2,J40*(I$11-I$13),0)))</f>
        <v>3.6999999999999993</v>
      </c>
      <c r="J62" s="58">
        <f t="shared" si="11"/>
        <v>7.7739635189683618</v>
      </c>
      <c r="L62" s="50"/>
    </row>
    <row r="63" spans="1:12" s="8" customFormat="1" ht="13.8" hidden="1" x14ac:dyDescent="0.3">
      <c r="A63" s="8">
        <v>15</v>
      </c>
      <c r="B63" s="19" t="s">
        <v>4</v>
      </c>
      <c r="C63" s="58">
        <f t="shared" si="6"/>
        <v>2.83</v>
      </c>
      <c r="D63" s="58">
        <f t="shared" si="7"/>
        <v>4.1586610771601764</v>
      </c>
      <c r="F63" s="58">
        <f t="shared" si="8"/>
        <v>2.0449999999999999</v>
      </c>
      <c r="G63" s="58">
        <f t="shared" si="9"/>
        <v>3.9410403992258356</v>
      </c>
      <c r="I63" s="58">
        <f t="shared" si="10"/>
        <v>1.8499999999999996</v>
      </c>
      <c r="J63" s="58">
        <f t="shared" si="11"/>
        <v>3.8869817594841809</v>
      </c>
      <c r="L63" s="50"/>
    </row>
    <row r="64" spans="1:12" s="8" customFormat="1" ht="13.8" hidden="1" x14ac:dyDescent="0.3">
      <c r="A64" s="8">
        <v>16</v>
      </c>
      <c r="B64" s="19" t="s">
        <v>4</v>
      </c>
      <c r="C64" s="58">
        <f t="shared" si="6"/>
        <v>0</v>
      </c>
      <c r="D64" s="58">
        <f t="shared" si="7"/>
        <v>0</v>
      </c>
      <c r="F64" s="58">
        <f t="shared" si="8"/>
        <v>0</v>
      </c>
      <c r="G64" s="58">
        <f t="shared" si="9"/>
        <v>0</v>
      </c>
      <c r="I64" s="58">
        <f t="shared" si="10"/>
        <v>0</v>
      </c>
      <c r="J64" s="58">
        <f t="shared" si="11"/>
        <v>0</v>
      </c>
      <c r="L64" s="50"/>
    </row>
    <row r="65" spans="1:12" s="8" customFormat="1" ht="13.8" hidden="1" x14ac:dyDescent="0.3">
      <c r="A65" s="8">
        <v>17</v>
      </c>
      <c r="B65" s="19" t="s">
        <v>4</v>
      </c>
      <c r="C65" s="58">
        <f t="shared" si="6"/>
        <v>0</v>
      </c>
      <c r="D65" s="58">
        <f t="shared" si="7"/>
        <v>0</v>
      </c>
      <c r="F65" s="58">
        <f t="shared" si="8"/>
        <v>0</v>
      </c>
      <c r="G65" s="58">
        <f t="shared" si="9"/>
        <v>0</v>
      </c>
      <c r="I65" s="58">
        <f t="shared" si="10"/>
        <v>0</v>
      </c>
      <c r="J65" s="58">
        <f t="shared" si="11"/>
        <v>0</v>
      </c>
      <c r="L65" s="50"/>
    </row>
    <row r="66" spans="1:12" s="8" customFormat="1" ht="13.8" hidden="1" x14ac:dyDescent="0.3">
      <c r="A66" s="8">
        <v>18</v>
      </c>
      <c r="B66" s="19" t="s">
        <v>4</v>
      </c>
      <c r="C66" s="58">
        <f t="shared" si="6"/>
        <v>0</v>
      </c>
      <c r="D66" s="58">
        <f t="shared" si="7"/>
        <v>0</v>
      </c>
      <c r="F66" s="58">
        <f t="shared" si="8"/>
        <v>0</v>
      </c>
      <c r="G66" s="58">
        <f t="shared" si="9"/>
        <v>0</v>
      </c>
      <c r="I66" s="58">
        <f t="shared" si="10"/>
        <v>0</v>
      </c>
      <c r="J66" s="58">
        <f t="shared" si="11"/>
        <v>0</v>
      </c>
      <c r="L66" s="50"/>
    </row>
    <row r="67" spans="1:12" s="8" customFormat="1" ht="13.8" hidden="1" x14ac:dyDescent="0.3">
      <c r="A67" s="8">
        <v>19</v>
      </c>
      <c r="B67" s="19" t="s">
        <v>4</v>
      </c>
      <c r="C67" s="58">
        <f t="shared" si="6"/>
        <v>0</v>
      </c>
      <c r="D67" s="58">
        <f t="shared" si="7"/>
        <v>0</v>
      </c>
      <c r="F67" s="58">
        <f t="shared" si="8"/>
        <v>0</v>
      </c>
      <c r="G67" s="58">
        <f t="shared" si="9"/>
        <v>0</v>
      </c>
      <c r="I67" s="58">
        <f t="shared" si="10"/>
        <v>0</v>
      </c>
      <c r="J67" s="58">
        <f t="shared" si="11"/>
        <v>0</v>
      </c>
      <c r="L67" s="50"/>
    </row>
    <row r="68" spans="1:12" s="8" customFormat="1" ht="13.8" hidden="1" x14ac:dyDescent="0.3">
      <c r="A68" s="8">
        <v>20</v>
      </c>
      <c r="B68" s="19" t="s">
        <v>4</v>
      </c>
      <c r="C68" s="58">
        <f t="shared" si="6"/>
        <v>0</v>
      </c>
      <c r="D68" s="58">
        <f t="shared" si="7"/>
        <v>0</v>
      </c>
      <c r="F68" s="58">
        <f t="shared" si="8"/>
        <v>0</v>
      </c>
      <c r="G68" s="58">
        <f t="shared" si="9"/>
        <v>0</v>
      </c>
      <c r="I68" s="58">
        <f t="shared" si="10"/>
        <v>0</v>
      </c>
      <c r="J68" s="58">
        <f t="shared" si="11"/>
        <v>0</v>
      </c>
      <c r="L68" s="50"/>
    </row>
    <row r="69" spans="1:12" s="45" customFormat="1" ht="13.8" hidden="1" x14ac:dyDescent="0.3">
      <c r="A69" s="43" t="s">
        <v>1</v>
      </c>
      <c r="B69" s="43" t="s">
        <v>4</v>
      </c>
      <c r="C69" s="2">
        <f>SUM(C70:C89)</f>
        <v>87.823908799947191</v>
      </c>
      <c r="D69" s="2">
        <f>SUM(D70:D89)</f>
        <v>87.800455063774223</v>
      </c>
      <c r="F69" s="59">
        <f>SUM(F70:F89)</f>
        <v>83.228127076628809</v>
      </c>
      <c r="G69" s="59">
        <f>SUM(G70:G89)</f>
        <v>83.205900662873148</v>
      </c>
      <c r="I69" s="59">
        <f>SUM(I70:I89)</f>
        <v>82.086499769562423</v>
      </c>
      <c r="J69" s="59">
        <f>SUM(J70:J89)</f>
        <v>82.064578232076016</v>
      </c>
      <c r="L69" s="51"/>
    </row>
    <row r="70" spans="1:12" s="8" customFormat="1" ht="13.8" hidden="1" x14ac:dyDescent="0.3">
      <c r="A70" s="8">
        <v>1</v>
      </c>
      <c r="B70" s="19" t="s">
        <v>4</v>
      </c>
      <c r="C70" s="60">
        <f t="shared" ref="C70:D85" si="12">C49/(1+C$17)^$A49</f>
        <v>8.9469255408984889</v>
      </c>
      <c r="D70" s="60">
        <f t="shared" si="12"/>
        <v>7.9672871535727641</v>
      </c>
      <c r="F70" s="58">
        <f t="shared" ref="F70:G70" si="13">F49/(1+F$17)^$A49</f>
        <v>8.9469255408984889</v>
      </c>
      <c r="G70" s="58">
        <f t="shared" si="13"/>
        <v>7.5503629562197876</v>
      </c>
      <c r="I70" s="58">
        <f t="shared" ref="I70:J70" si="14">I49/(1+I$17)^$A49</f>
        <v>8.9469255408984889</v>
      </c>
      <c r="J70" s="58">
        <f t="shared" si="14"/>
        <v>7.4467957989155389</v>
      </c>
      <c r="L70" s="50"/>
    </row>
    <row r="71" spans="1:12" s="8" customFormat="1" ht="13.8" hidden="1" x14ac:dyDescent="0.3">
      <c r="A71" s="8">
        <v>2</v>
      </c>
      <c r="B71" s="19" t="s">
        <v>4</v>
      </c>
      <c r="C71" s="60">
        <f t="shared" si="12"/>
        <v>8.5703936439380861</v>
      </c>
      <c r="D71" s="60">
        <f t="shared" si="12"/>
        <v>7.6319833967850732</v>
      </c>
      <c r="F71" s="58">
        <f t="shared" ref="F71:G71" si="15">F50/(1+F$17)^$A50</f>
        <v>8.5703936439380861</v>
      </c>
      <c r="G71" s="58">
        <f t="shared" si="15"/>
        <v>7.2326054792351862</v>
      </c>
      <c r="I71" s="58">
        <f t="shared" ref="I71:J71" si="16">I50/(1+I$17)^$A50</f>
        <v>8.5703936439380861</v>
      </c>
      <c r="J71" s="58">
        <f t="shared" si="16"/>
        <v>7.1333969519457181</v>
      </c>
      <c r="L71" s="50"/>
    </row>
    <row r="72" spans="1:12" s="8" customFormat="1" ht="13.8" hidden="1" x14ac:dyDescent="0.3">
      <c r="A72" s="8">
        <v>3</v>
      </c>
      <c r="B72" s="19" t="s">
        <v>4</v>
      </c>
      <c r="C72" s="60">
        <f t="shared" si="12"/>
        <v>8.2097081144008275</v>
      </c>
      <c r="D72" s="60">
        <f t="shared" si="12"/>
        <v>7.3107909186734021</v>
      </c>
      <c r="F72" s="58">
        <f t="shared" ref="F72:G72" si="17">F51/(1+F$17)^$A51</f>
        <v>8.2097081144008275</v>
      </c>
      <c r="G72" s="58">
        <f t="shared" si="17"/>
        <v>6.9282208446907543</v>
      </c>
      <c r="I72" s="58">
        <f t="shared" ref="I72:J72" si="18">I51/(1+I$17)^$A51</f>
        <v>8.2097081144008275</v>
      </c>
      <c r="J72" s="58">
        <f t="shared" si="18"/>
        <v>6.8331875142109828</v>
      </c>
      <c r="L72" s="50"/>
    </row>
    <row r="73" spans="1:12" s="8" customFormat="1" ht="13.8" hidden="1" x14ac:dyDescent="0.3">
      <c r="A73" s="8">
        <v>4</v>
      </c>
      <c r="B73" s="19" t="s">
        <v>4</v>
      </c>
      <c r="C73" s="60">
        <f t="shared" si="12"/>
        <v>7.8642020569651327</v>
      </c>
      <c r="D73" s="60">
        <f t="shared" si="12"/>
        <v>7.0031158452299556</v>
      </c>
      <c r="F73" s="58">
        <f t="shared" ref="F73:G73" si="19">F52/(1+F$17)^$A52</f>
        <v>7.8642020569651327</v>
      </c>
      <c r="G73" s="58">
        <f t="shared" si="19"/>
        <v>6.6366462557118853</v>
      </c>
      <c r="I73" s="58">
        <f t="shared" ref="I73:J73" si="20">I52/(1+I$17)^$A52</f>
        <v>7.8642020569651327</v>
      </c>
      <c r="J73" s="58">
        <f t="shared" si="20"/>
        <v>6.5456124086341427</v>
      </c>
      <c r="L73" s="50"/>
    </row>
    <row r="74" spans="1:12" s="8" customFormat="1" ht="13.8" hidden="1" x14ac:dyDescent="0.3">
      <c r="A74" s="8">
        <v>5</v>
      </c>
      <c r="B74" s="19" t="s">
        <v>4</v>
      </c>
      <c r="C74" s="60">
        <f t="shared" si="12"/>
        <v>7.5332366426389488</v>
      </c>
      <c r="D74" s="60">
        <f t="shared" si="12"/>
        <v>6.7083892956701074</v>
      </c>
      <c r="F74" s="58">
        <f t="shared" ref="F74:G74" si="21">F53/(1+F$17)^$A53</f>
        <v>7.5332366426389488</v>
      </c>
      <c r="G74" s="58">
        <f t="shared" si="21"/>
        <v>6.3573426007641318</v>
      </c>
      <c r="I74" s="58">
        <f t="shared" ref="I74:J74" si="22">I53/(1+I$17)^$A53</f>
        <v>7.5332366426389488</v>
      </c>
      <c r="J74" s="58">
        <f t="shared" si="22"/>
        <v>6.2701399185900311</v>
      </c>
      <c r="L74" s="50"/>
    </row>
    <row r="75" spans="1:12" s="8" customFormat="1" ht="13.8" hidden="1" x14ac:dyDescent="0.3">
      <c r="A75" s="8">
        <v>6</v>
      </c>
      <c r="B75" s="19" t="s">
        <v>4</v>
      </c>
      <c r="C75" s="60">
        <f t="shared" si="12"/>
        <v>7.2161999275865938</v>
      </c>
      <c r="D75" s="60">
        <f t="shared" si="12"/>
        <v>6.4260663305911034</v>
      </c>
      <c r="F75" s="58">
        <f t="shared" ref="F75:G75" si="23">F54/(1+F$17)^$A54</f>
        <v>7.2161999275865938</v>
      </c>
      <c r="G75" s="58">
        <f t="shared" si="23"/>
        <v>6.0897934568542436</v>
      </c>
      <c r="I75" s="58">
        <f t="shared" ref="I75:J75" si="24">I54/(1+I$17)^$A54</f>
        <v>7.2161999275865938</v>
      </c>
      <c r="J75" s="58">
        <f t="shared" si="24"/>
        <v>6.0062607047794776</v>
      </c>
      <c r="L75" s="50"/>
    </row>
    <row r="76" spans="1:12" s="8" customFormat="1" ht="13.8" hidden="1" x14ac:dyDescent="0.3">
      <c r="A76" s="8">
        <v>7</v>
      </c>
      <c r="B76" s="19" t="s">
        <v>4</v>
      </c>
      <c r="C76" s="60">
        <f t="shared" si="12"/>
        <v>6.9125057216653465</v>
      </c>
      <c r="D76" s="60">
        <f t="shared" si="12"/>
        <v>6.1556249443975783</v>
      </c>
      <c r="F76" s="58">
        <f t="shared" ref="F76:G76" si="25">F55/(1+F$17)^$A55</f>
        <v>6.9125057216653465</v>
      </c>
      <c r="G76" s="58">
        <f t="shared" si="25"/>
        <v>5.833504134681557</v>
      </c>
      <c r="I76" s="58">
        <f t="shared" ref="I76:J76" si="26">I55/(1+I$17)^$A55</f>
        <v>6.9125057216653465</v>
      </c>
      <c r="J76" s="58">
        <f t="shared" si="26"/>
        <v>5.7534868634782086</v>
      </c>
      <c r="L76" s="50"/>
    </row>
    <row r="77" spans="1:12" s="8" customFormat="1" ht="13.8" hidden="1" x14ac:dyDescent="0.3">
      <c r="A77" s="8">
        <v>8</v>
      </c>
      <c r="B77" s="19" t="s">
        <v>4</v>
      </c>
      <c r="C77" s="60">
        <f t="shared" si="12"/>
        <v>6.6215925045797235</v>
      </c>
      <c r="D77" s="60">
        <f t="shared" si="12"/>
        <v>5.8965651001308919</v>
      </c>
      <c r="F77" s="58">
        <f t="shared" ref="F77:G77" si="27">F56/(1+F$17)^$A56</f>
        <v>6.6215925045797235</v>
      </c>
      <c r="G77" s="58">
        <f t="shared" si="27"/>
        <v>5.5880007639742342</v>
      </c>
      <c r="I77" s="58">
        <f t="shared" ref="I77:J77" si="28">I56/(1+I$17)^$A56</f>
        <v>6.6215925045797235</v>
      </c>
      <c r="J77" s="58">
        <f t="shared" si="28"/>
        <v>5.5113510244193913</v>
      </c>
      <c r="L77" s="50"/>
    </row>
    <row r="78" spans="1:12" s="8" customFormat="1" ht="13.8" hidden="1" x14ac:dyDescent="0.3">
      <c r="A78" s="8">
        <v>9</v>
      </c>
      <c r="B78" s="19" t="s">
        <v>4</v>
      </c>
      <c r="C78" s="60">
        <f t="shared" si="12"/>
        <v>6.3429223876494998</v>
      </c>
      <c r="D78" s="60">
        <f t="shared" si="12"/>
        <v>5.6484078049177446</v>
      </c>
      <c r="F78" s="58">
        <f t="shared" ref="F78:G78" si="29">F57/(1+F$17)^$A57</f>
        <v>6.3429223876494998</v>
      </c>
      <c r="G78" s="58">
        <f t="shared" si="29"/>
        <v>5.3528294173192021</v>
      </c>
      <c r="I78" s="58">
        <f t="shared" ref="I78:J78" si="30">I57/(1+I$17)^$A57</f>
        <v>6.3429223876494998</v>
      </c>
      <c r="J78" s="58">
        <f t="shared" si="30"/>
        <v>5.2794054866418536</v>
      </c>
      <c r="L78" s="50"/>
    </row>
    <row r="79" spans="1:12" s="8" customFormat="1" ht="13.8" hidden="1" x14ac:dyDescent="0.3">
      <c r="A79" s="8">
        <v>10</v>
      </c>
      <c r="B79" s="19" t="s">
        <v>4</v>
      </c>
      <c r="C79" s="60">
        <f t="shared" si="12"/>
        <v>4.8789990251111472</v>
      </c>
      <c r="D79" s="60">
        <f t="shared" si="12"/>
        <v>5.41069422432858</v>
      </c>
      <c r="F79" s="58">
        <f t="shared" ref="F79:G79" si="31">F58/(1+F$17)^$A58</f>
        <v>4.3683304604828468</v>
      </c>
      <c r="G79" s="58">
        <f t="shared" si="31"/>
        <v>5.1275552708657326</v>
      </c>
      <c r="I79" s="58">
        <f t="shared" ref="I79:J79" si="32">I58/(1+I$17)^$A58</f>
        <v>4.2414764858299572</v>
      </c>
      <c r="J79" s="58">
        <f t="shared" si="32"/>
        <v>5.0572213907061681</v>
      </c>
      <c r="L79" s="50"/>
    </row>
    <row r="80" spans="1:12" s="8" customFormat="1" ht="13.8" hidden="1" x14ac:dyDescent="0.3">
      <c r="A80" s="8">
        <v>11</v>
      </c>
      <c r="B80" s="19" t="s">
        <v>4</v>
      </c>
      <c r="C80" s="60">
        <f t="shared" si="12"/>
        <v>3.5270599859173073</v>
      </c>
      <c r="D80" s="60">
        <f t="shared" si="12"/>
        <v>5.1829848340082778</v>
      </c>
      <c r="F80" s="58">
        <f t="shared" ref="F80:G80" si="33">F59/(1+F$17)^$A59</f>
        <v>2.5487058908837077</v>
      </c>
      <c r="G80" s="58">
        <f t="shared" si="33"/>
        <v>4.9117618003508889</v>
      </c>
      <c r="I80" s="58">
        <f t="shared" ref="I80:J80" si="34">I59/(1+I$17)^$A59</f>
        <v>2.3056752558116669</v>
      </c>
      <c r="J80" s="58">
        <f t="shared" si="34"/>
        <v>4.8443879257480935</v>
      </c>
      <c r="L80" s="50"/>
    </row>
    <row r="81" spans="1:12" s="8" customFormat="1" ht="13.8" hidden="1" x14ac:dyDescent="0.3">
      <c r="A81" s="8">
        <v>12</v>
      </c>
      <c r="B81" s="19" t="s">
        <v>4</v>
      </c>
      <c r="C81" s="60">
        <f t="shared" si="12"/>
        <v>3.3786234552767258</v>
      </c>
      <c r="D81" s="60">
        <f t="shared" si="12"/>
        <v>4.9648586070105107</v>
      </c>
      <c r="F81" s="58">
        <f t="shared" ref="F81:G81" si="35">F60/(1+F$17)^$A60</f>
        <v>2.4414434508978462</v>
      </c>
      <c r="G81" s="58">
        <f t="shared" si="35"/>
        <v>4.7050500109602682</v>
      </c>
      <c r="I81" s="58">
        <f t="shared" ref="I81:J81" si="36">I60/(1+I$17)^$A60</f>
        <v>2.2086407746508629</v>
      </c>
      <c r="J81" s="58">
        <f t="shared" si="36"/>
        <v>4.6405115699031985</v>
      </c>
      <c r="L81" s="50"/>
    </row>
    <row r="82" spans="1:12" s="8" customFormat="1" ht="13.8" hidden="1" x14ac:dyDescent="0.3">
      <c r="A82" s="8">
        <v>13</v>
      </c>
      <c r="B82" s="19" t="s">
        <v>4</v>
      </c>
      <c r="C82" s="60">
        <f t="shared" si="12"/>
        <v>3.2364338849137093</v>
      </c>
      <c r="D82" s="60">
        <f t="shared" si="12"/>
        <v>4.7559122353331942</v>
      </c>
      <c r="F82" s="58">
        <f t="shared" ref="F82:G82" si="37">F61/(1+F$17)^$A61</f>
        <v>2.3386951571196235</v>
      </c>
      <c r="G82" s="58">
        <f t="shared" si="37"/>
        <v>4.5070376996001222</v>
      </c>
      <c r="I82" s="58">
        <f t="shared" ref="I82:J82" si="38">I61/(1+I$17)^$A61</f>
        <v>2.1156899954382902</v>
      </c>
      <c r="J82" s="58">
        <f t="shared" si="38"/>
        <v>4.4452153626982724</v>
      </c>
      <c r="L82" s="50"/>
    </row>
    <row r="83" spans="1:12" s="8" customFormat="1" ht="13.8" hidden="1" x14ac:dyDescent="0.3">
      <c r="A83" s="8">
        <v>14</v>
      </c>
      <c r="B83" s="19" t="s">
        <v>4</v>
      </c>
      <c r="C83" s="60">
        <f t="shared" si="12"/>
        <v>3.1002283711310259</v>
      </c>
      <c r="D83" s="60">
        <f t="shared" si="12"/>
        <v>4.5557593842156505</v>
      </c>
      <c r="F83" s="58">
        <f t="shared" ref="F83:G83" si="39">F62/(1+F$17)^$A62</f>
        <v>2.2402710314356709</v>
      </c>
      <c r="G83" s="58">
        <f t="shared" si="39"/>
        <v>4.3173587482167779</v>
      </c>
      <c r="I83" s="58">
        <f t="shared" ref="I83:J83" si="40">I62/(1+I$17)^$A62</f>
        <v>2.0266510553330024</v>
      </c>
      <c r="J83" s="58">
        <f t="shared" si="40"/>
        <v>4.2581382080641879</v>
      </c>
      <c r="L83" s="50"/>
    </row>
    <row r="84" spans="1:12" s="8" customFormat="1" ht="13.8" hidden="1" x14ac:dyDescent="0.3">
      <c r="A84" s="8">
        <v>15</v>
      </c>
      <c r="B84" s="19" t="s">
        <v>4</v>
      </c>
      <c r="C84" s="60">
        <f t="shared" si="12"/>
        <v>1.4848775372746414</v>
      </c>
      <c r="D84" s="60">
        <f t="shared" si="12"/>
        <v>2.1820149889093674</v>
      </c>
      <c r="F84" s="58">
        <f t="shared" ref="F84:G84" si="41">F63/(1+F$17)^$A63</f>
        <v>1.0729945454864458</v>
      </c>
      <c r="G84" s="58">
        <f t="shared" si="41"/>
        <v>2.0678312234283847</v>
      </c>
      <c r="I84" s="58">
        <f t="shared" ref="I84:J84" si="42">I63/(1+I$17)^$A63</f>
        <v>0.9706796621760021</v>
      </c>
      <c r="J84" s="58">
        <f t="shared" si="42"/>
        <v>2.0394671033407499</v>
      </c>
      <c r="L84" s="50"/>
    </row>
    <row r="85" spans="1:12" s="8" customFormat="1" ht="13.8" hidden="1" x14ac:dyDescent="0.3">
      <c r="A85" s="8">
        <v>16</v>
      </c>
      <c r="B85" s="19" t="s">
        <v>4</v>
      </c>
      <c r="C85" s="60">
        <f t="shared" si="12"/>
        <v>0</v>
      </c>
      <c r="D85" s="60">
        <f t="shared" si="12"/>
        <v>0</v>
      </c>
      <c r="F85" s="58">
        <f t="shared" ref="F85:G85" si="43">F64/(1+F$17)^$A64</f>
        <v>0</v>
      </c>
      <c r="G85" s="58">
        <f t="shared" si="43"/>
        <v>0</v>
      </c>
      <c r="I85" s="58">
        <f t="shared" ref="I85:J85" si="44">I64/(1+I$17)^$A64</f>
        <v>0</v>
      </c>
      <c r="J85" s="58">
        <f t="shared" si="44"/>
        <v>0</v>
      </c>
      <c r="L85" s="50"/>
    </row>
    <row r="86" spans="1:12" s="8" customFormat="1" ht="13.8" hidden="1" x14ac:dyDescent="0.3">
      <c r="A86" s="8">
        <v>17</v>
      </c>
      <c r="B86" s="19" t="s">
        <v>4</v>
      </c>
      <c r="C86" s="60">
        <f t="shared" ref="C86:D89" si="45">C65/(1+C$17)^$A65</f>
        <v>0</v>
      </c>
      <c r="D86" s="60">
        <f t="shared" si="45"/>
        <v>0</v>
      </c>
      <c r="F86" s="58">
        <f t="shared" ref="F86:G86" si="46">F65/(1+F$17)^$A65</f>
        <v>0</v>
      </c>
      <c r="G86" s="58">
        <f t="shared" si="46"/>
        <v>0</v>
      </c>
      <c r="I86" s="58">
        <f t="shared" ref="I86:J86" si="47">I65/(1+I$17)^$A65</f>
        <v>0</v>
      </c>
      <c r="J86" s="58">
        <f t="shared" si="47"/>
        <v>0</v>
      </c>
      <c r="L86" s="50"/>
    </row>
    <row r="87" spans="1:12" s="8" customFormat="1" ht="13.8" hidden="1" x14ac:dyDescent="0.3">
      <c r="A87" s="8">
        <v>18</v>
      </c>
      <c r="B87" s="19" t="s">
        <v>4</v>
      </c>
      <c r="C87" s="60">
        <f t="shared" si="45"/>
        <v>0</v>
      </c>
      <c r="D87" s="60">
        <f t="shared" si="45"/>
        <v>0</v>
      </c>
      <c r="F87" s="58">
        <f t="shared" ref="F87:G87" si="48">F66/(1+F$17)^$A66</f>
        <v>0</v>
      </c>
      <c r="G87" s="58">
        <f t="shared" si="48"/>
        <v>0</v>
      </c>
      <c r="I87" s="58">
        <f t="shared" ref="I87:J87" si="49">I66/(1+I$17)^$A66</f>
        <v>0</v>
      </c>
      <c r="J87" s="58">
        <f t="shared" si="49"/>
        <v>0</v>
      </c>
      <c r="L87" s="50"/>
    </row>
    <row r="88" spans="1:12" s="8" customFormat="1" ht="13.8" hidden="1" x14ac:dyDescent="0.3">
      <c r="A88" s="8">
        <v>19</v>
      </c>
      <c r="B88" s="19" t="s">
        <v>4</v>
      </c>
      <c r="C88" s="60">
        <f t="shared" si="45"/>
        <v>0</v>
      </c>
      <c r="D88" s="60">
        <f t="shared" si="45"/>
        <v>0</v>
      </c>
      <c r="F88" s="58">
        <f t="shared" ref="F88:G88" si="50">F67/(1+F$17)^$A67</f>
        <v>0</v>
      </c>
      <c r="G88" s="58">
        <f t="shared" si="50"/>
        <v>0</v>
      </c>
      <c r="I88" s="58">
        <f t="shared" ref="I88:J88" si="51">I67/(1+I$17)^$A67</f>
        <v>0</v>
      </c>
      <c r="J88" s="58">
        <f t="shared" si="51"/>
        <v>0</v>
      </c>
      <c r="L88" s="50"/>
    </row>
    <row r="89" spans="1:12" s="8" customFormat="1" ht="13.8" hidden="1" x14ac:dyDescent="0.3">
      <c r="A89" s="8">
        <v>20</v>
      </c>
      <c r="B89" s="19" t="s">
        <v>4</v>
      </c>
      <c r="C89" s="60">
        <f t="shared" si="45"/>
        <v>0</v>
      </c>
      <c r="D89" s="60">
        <f t="shared" si="45"/>
        <v>0</v>
      </c>
      <c r="F89" s="58">
        <f t="shared" ref="F89:G89" si="52">F68/(1+F$17)^$A68</f>
        <v>0</v>
      </c>
      <c r="G89" s="58">
        <f t="shared" si="52"/>
        <v>0</v>
      </c>
      <c r="I89" s="58">
        <f t="shared" ref="I89:J89" si="53">I68/(1+I$17)^$A68</f>
        <v>0</v>
      </c>
      <c r="J89" s="58">
        <f t="shared" si="53"/>
        <v>0</v>
      </c>
      <c r="L89" s="50"/>
    </row>
    <row r="90" spans="1:12" hidden="1" x14ac:dyDescent="0.3">
      <c r="A90" s="46"/>
      <c r="B90" s="47"/>
      <c r="C90" s="58"/>
      <c r="D90" s="58"/>
      <c r="F90" s="58"/>
      <c r="G90" s="58"/>
      <c r="I90" s="58"/>
      <c r="J90" s="58"/>
    </row>
    <row r="91" spans="1:12" hidden="1" x14ac:dyDescent="0.3">
      <c r="A91" s="40" t="s">
        <v>3</v>
      </c>
      <c r="C91" s="61"/>
      <c r="D91" s="61"/>
      <c r="F91" s="61"/>
      <c r="G91" s="61"/>
      <c r="I91" s="61"/>
      <c r="J91" s="61"/>
    </row>
    <row r="92" spans="1:12" s="45" customFormat="1" ht="13.8" hidden="1" x14ac:dyDescent="0.3">
      <c r="A92" s="43" t="s">
        <v>2</v>
      </c>
      <c r="B92" s="43" t="s">
        <v>0</v>
      </c>
      <c r="C92" s="59">
        <f>SUM(C93:C112)</f>
        <v>14.5</v>
      </c>
      <c r="D92" s="59">
        <f>SUM(D93:D112)</f>
        <v>14.5</v>
      </c>
      <c r="F92" s="59">
        <f>SUM(F93:F112)</f>
        <v>14.5</v>
      </c>
      <c r="G92" s="59">
        <f>SUM(G93:G112)</f>
        <v>14.5</v>
      </c>
      <c r="I92" s="59">
        <f>SUM(I93:I112)</f>
        <v>14.5</v>
      </c>
      <c r="J92" s="59">
        <f>SUM(J93:J112)</f>
        <v>14.5</v>
      </c>
      <c r="L92" s="51"/>
    </row>
    <row r="93" spans="1:12" s="8" customFormat="1" ht="13.8" hidden="1" x14ac:dyDescent="0.3">
      <c r="A93" s="8">
        <v>1</v>
      </c>
      <c r="B93" s="19" t="s">
        <v>0</v>
      </c>
      <c r="C93" s="60">
        <f>IF(D27&lt;2,D27*C$15,0)</f>
        <v>1</v>
      </c>
      <c r="D93" s="60">
        <f>IF(D27&lt;2,D27*D$15,0)</f>
        <v>1</v>
      </c>
      <c r="F93" s="60">
        <f>IF(G27&lt;2,G27*F$15,0)</f>
        <v>1</v>
      </c>
      <c r="G93" s="60">
        <f>IF(G27&lt;2,G27*G$15,0)</f>
        <v>1</v>
      </c>
      <c r="I93" s="60">
        <f>IF(J27&lt;2,J27*I$15,0)</f>
        <v>1</v>
      </c>
      <c r="J93" s="60">
        <f>IF(J27&lt;2,J27*J$15,0)</f>
        <v>1</v>
      </c>
      <c r="L93" s="50"/>
    </row>
    <row r="94" spans="1:12" s="8" customFormat="1" ht="13.8" hidden="1" x14ac:dyDescent="0.3">
      <c r="A94" s="8">
        <v>2</v>
      </c>
      <c r="B94" s="19" t="s">
        <v>0</v>
      </c>
      <c r="C94" s="60">
        <f t="shared" ref="C94:C112" si="54">IF(D28&lt;2,D28*C$15,0)</f>
        <v>1</v>
      </c>
      <c r="D94" s="60">
        <f t="shared" ref="D94:D112" si="55">IF(D28&lt;2,D28*D$15,0)</f>
        <v>1</v>
      </c>
      <c r="F94" s="60">
        <f t="shared" ref="F94:F112" si="56">IF(G28&lt;2,G28*F$15,0)</f>
        <v>1</v>
      </c>
      <c r="G94" s="60">
        <f t="shared" ref="G94:G112" si="57">IF(G28&lt;2,G28*G$15,0)</f>
        <v>1</v>
      </c>
      <c r="I94" s="60">
        <f t="shared" ref="I94:I112" si="58">IF(J28&lt;2,J28*I$15,0)</f>
        <v>1</v>
      </c>
      <c r="J94" s="60">
        <f t="shared" ref="J94:J112" si="59">IF(J28&lt;2,J28*J$15,0)</f>
        <v>1</v>
      </c>
      <c r="L94" s="50"/>
    </row>
    <row r="95" spans="1:12" s="8" customFormat="1" ht="13.8" hidden="1" x14ac:dyDescent="0.3">
      <c r="A95" s="8">
        <v>3</v>
      </c>
      <c r="B95" s="19" t="s">
        <v>0</v>
      </c>
      <c r="C95" s="60">
        <f t="shared" si="54"/>
        <v>1</v>
      </c>
      <c r="D95" s="60">
        <f t="shared" si="55"/>
        <v>1</v>
      </c>
      <c r="F95" s="60">
        <f t="shared" si="56"/>
        <v>1</v>
      </c>
      <c r="G95" s="60">
        <f t="shared" si="57"/>
        <v>1</v>
      </c>
      <c r="I95" s="60">
        <f t="shared" si="58"/>
        <v>1</v>
      </c>
      <c r="J95" s="60">
        <f t="shared" si="59"/>
        <v>1</v>
      </c>
      <c r="L95" s="50"/>
    </row>
    <row r="96" spans="1:12" s="8" customFormat="1" ht="13.8" hidden="1" x14ac:dyDescent="0.3">
      <c r="A96" s="8">
        <v>4</v>
      </c>
      <c r="B96" s="19" t="s">
        <v>0</v>
      </c>
      <c r="C96" s="60">
        <f t="shared" si="54"/>
        <v>1</v>
      </c>
      <c r="D96" s="60">
        <f t="shared" si="55"/>
        <v>1</v>
      </c>
      <c r="F96" s="60">
        <f t="shared" si="56"/>
        <v>1</v>
      </c>
      <c r="G96" s="60">
        <f t="shared" si="57"/>
        <v>1</v>
      </c>
      <c r="I96" s="60">
        <f t="shared" si="58"/>
        <v>1</v>
      </c>
      <c r="J96" s="60">
        <f t="shared" si="59"/>
        <v>1</v>
      </c>
      <c r="L96" s="50"/>
    </row>
    <row r="97" spans="1:12" s="8" customFormat="1" ht="13.8" hidden="1" x14ac:dyDescent="0.3">
      <c r="A97" s="8">
        <v>5</v>
      </c>
      <c r="B97" s="19" t="s">
        <v>0</v>
      </c>
      <c r="C97" s="60">
        <f t="shared" si="54"/>
        <v>1</v>
      </c>
      <c r="D97" s="60">
        <f t="shared" si="55"/>
        <v>1</v>
      </c>
      <c r="F97" s="60">
        <f t="shared" si="56"/>
        <v>1</v>
      </c>
      <c r="G97" s="60">
        <f t="shared" si="57"/>
        <v>1</v>
      </c>
      <c r="I97" s="60">
        <f t="shared" si="58"/>
        <v>1</v>
      </c>
      <c r="J97" s="60">
        <f t="shared" si="59"/>
        <v>1</v>
      </c>
      <c r="L97" s="50"/>
    </row>
    <row r="98" spans="1:12" s="8" customFormat="1" ht="13.8" hidden="1" x14ac:dyDescent="0.3">
      <c r="A98" s="8">
        <v>6</v>
      </c>
      <c r="B98" s="19" t="s">
        <v>0</v>
      </c>
      <c r="C98" s="60">
        <f t="shared" si="54"/>
        <v>1</v>
      </c>
      <c r="D98" s="60">
        <f t="shared" si="55"/>
        <v>1</v>
      </c>
      <c r="F98" s="60">
        <f t="shared" si="56"/>
        <v>1</v>
      </c>
      <c r="G98" s="60">
        <f t="shared" si="57"/>
        <v>1</v>
      </c>
      <c r="I98" s="60">
        <f t="shared" si="58"/>
        <v>1</v>
      </c>
      <c r="J98" s="60">
        <f t="shared" si="59"/>
        <v>1</v>
      </c>
      <c r="L98" s="50"/>
    </row>
    <row r="99" spans="1:12" s="8" customFormat="1" ht="13.8" hidden="1" x14ac:dyDescent="0.3">
      <c r="A99" s="8">
        <v>7</v>
      </c>
      <c r="B99" s="19" t="s">
        <v>0</v>
      </c>
      <c r="C99" s="60">
        <f t="shared" si="54"/>
        <v>1</v>
      </c>
      <c r="D99" s="60">
        <f t="shared" si="55"/>
        <v>1</v>
      </c>
      <c r="F99" s="60">
        <f t="shared" si="56"/>
        <v>1</v>
      </c>
      <c r="G99" s="60">
        <f t="shared" si="57"/>
        <v>1</v>
      </c>
      <c r="I99" s="60">
        <f t="shared" si="58"/>
        <v>1</v>
      </c>
      <c r="J99" s="60">
        <f t="shared" si="59"/>
        <v>1</v>
      </c>
      <c r="L99" s="50"/>
    </row>
    <row r="100" spans="1:12" s="8" customFormat="1" ht="13.8" hidden="1" x14ac:dyDescent="0.3">
      <c r="A100" s="8">
        <v>8</v>
      </c>
      <c r="B100" s="19" t="s">
        <v>0</v>
      </c>
      <c r="C100" s="60">
        <f t="shared" si="54"/>
        <v>1</v>
      </c>
      <c r="D100" s="60">
        <f t="shared" si="55"/>
        <v>1</v>
      </c>
      <c r="F100" s="60">
        <f t="shared" si="56"/>
        <v>1</v>
      </c>
      <c r="G100" s="60">
        <f t="shared" si="57"/>
        <v>1</v>
      </c>
      <c r="I100" s="60">
        <f t="shared" si="58"/>
        <v>1</v>
      </c>
      <c r="J100" s="60">
        <f t="shared" si="59"/>
        <v>1</v>
      </c>
      <c r="L100" s="50"/>
    </row>
    <row r="101" spans="1:12" s="8" customFormat="1" ht="13.8" hidden="1" x14ac:dyDescent="0.3">
      <c r="A101" s="8">
        <v>9</v>
      </c>
      <c r="B101" s="19" t="s">
        <v>0</v>
      </c>
      <c r="C101" s="60">
        <f t="shared" si="54"/>
        <v>1</v>
      </c>
      <c r="D101" s="60">
        <f t="shared" si="55"/>
        <v>1</v>
      </c>
      <c r="F101" s="60">
        <f t="shared" si="56"/>
        <v>1</v>
      </c>
      <c r="G101" s="60">
        <f t="shared" si="57"/>
        <v>1</v>
      </c>
      <c r="I101" s="60">
        <f t="shared" si="58"/>
        <v>1</v>
      </c>
      <c r="J101" s="60">
        <f t="shared" si="59"/>
        <v>1</v>
      </c>
      <c r="L101" s="50"/>
    </row>
    <row r="102" spans="1:12" s="8" customFormat="1" ht="13.8" hidden="1" x14ac:dyDescent="0.3">
      <c r="A102" s="8">
        <v>10</v>
      </c>
      <c r="B102" s="19" t="s">
        <v>0</v>
      </c>
      <c r="C102" s="60">
        <f t="shared" si="54"/>
        <v>1</v>
      </c>
      <c r="D102" s="60">
        <f t="shared" si="55"/>
        <v>1</v>
      </c>
      <c r="F102" s="60">
        <f t="shared" si="56"/>
        <v>1</v>
      </c>
      <c r="G102" s="60">
        <f t="shared" si="57"/>
        <v>1</v>
      </c>
      <c r="I102" s="60">
        <f t="shared" si="58"/>
        <v>1</v>
      </c>
      <c r="J102" s="60">
        <f t="shared" si="59"/>
        <v>1</v>
      </c>
      <c r="L102" s="50"/>
    </row>
    <row r="103" spans="1:12" s="8" customFormat="1" ht="13.8" hidden="1" x14ac:dyDescent="0.3">
      <c r="A103" s="8">
        <v>11</v>
      </c>
      <c r="B103" s="19" t="s">
        <v>0</v>
      </c>
      <c r="C103" s="60">
        <f t="shared" si="54"/>
        <v>1</v>
      </c>
      <c r="D103" s="60">
        <f t="shared" si="55"/>
        <v>1</v>
      </c>
      <c r="F103" s="60">
        <f t="shared" si="56"/>
        <v>1</v>
      </c>
      <c r="G103" s="60">
        <f t="shared" si="57"/>
        <v>1</v>
      </c>
      <c r="I103" s="60">
        <f t="shared" si="58"/>
        <v>1</v>
      </c>
      <c r="J103" s="60">
        <f t="shared" si="59"/>
        <v>1</v>
      </c>
      <c r="L103" s="50"/>
    </row>
    <row r="104" spans="1:12" s="8" customFormat="1" ht="13.8" hidden="1" x14ac:dyDescent="0.3">
      <c r="A104" s="8">
        <v>12</v>
      </c>
      <c r="B104" s="19" t="s">
        <v>0</v>
      </c>
      <c r="C104" s="60">
        <f t="shared" si="54"/>
        <v>1</v>
      </c>
      <c r="D104" s="60">
        <f t="shared" si="55"/>
        <v>1</v>
      </c>
      <c r="F104" s="60">
        <f t="shared" si="56"/>
        <v>1</v>
      </c>
      <c r="G104" s="60">
        <f t="shared" si="57"/>
        <v>1</v>
      </c>
      <c r="I104" s="60">
        <f t="shared" si="58"/>
        <v>1</v>
      </c>
      <c r="J104" s="60">
        <f t="shared" si="59"/>
        <v>1</v>
      </c>
      <c r="L104" s="50"/>
    </row>
    <row r="105" spans="1:12" s="8" customFormat="1" ht="13.8" hidden="1" x14ac:dyDescent="0.3">
      <c r="A105" s="8">
        <v>13</v>
      </c>
      <c r="B105" s="19" t="s">
        <v>0</v>
      </c>
      <c r="C105" s="60">
        <f t="shared" si="54"/>
        <v>1</v>
      </c>
      <c r="D105" s="60">
        <f t="shared" si="55"/>
        <v>1</v>
      </c>
      <c r="F105" s="60">
        <f t="shared" si="56"/>
        <v>1</v>
      </c>
      <c r="G105" s="60">
        <f t="shared" si="57"/>
        <v>1</v>
      </c>
      <c r="I105" s="60">
        <f t="shared" si="58"/>
        <v>1</v>
      </c>
      <c r="J105" s="60">
        <f t="shared" si="59"/>
        <v>1</v>
      </c>
      <c r="L105" s="50"/>
    </row>
    <row r="106" spans="1:12" s="8" customFormat="1" ht="13.8" hidden="1" x14ac:dyDescent="0.3">
      <c r="A106" s="8">
        <v>14</v>
      </c>
      <c r="B106" s="19" t="s">
        <v>0</v>
      </c>
      <c r="C106" s="60">
        <f t="shared" si="54"/>
        <v>1</v>
      </c>
      <c r="D106" s="60">
        <f t="shared" si="55"/>
        <v>1</v>
      </c>
      <c r="F106" s="60">
        <f t="shared" si="56"/>
        <v>1</v>
      </c>
      <c r="G106" s="60">
        <f t="shared" si="57"/>
        <v>1</v>
      </c>
      <c r="I106" s="60">
        <f t="shared" si="58"/>
        <v>1</v>
      </c>
      <c r="J106" s="60">
        <f t="shared" si="59"/>
        <v>1</v>
      </c>
      <c r="L106" s="50"/>
    </row>
    <row r="107" spans="1:12" s="8" customFormat="1" ht="13.8" hidden="1" x14ac:dyDescent="0.3">
      <c r="A107" s="8">
        <v>15</v>
      </c>
      <c r="B107" s="19" t="s">
        <v>0</v>
      </c>
      <c r="C107" s="60">
        <f t="shared" si="54"/>
        <v>0.5</v>
      </c>
      <c r="D107" s="60">
        <f t="shared" si="55"/>
        <v>0.5</v>
      </c>
      <c r="F107" s="60">
        <f t="shared" si="56"/>
        <v>0.5</v>
      </c>
      <c r="G107" s="60">
        <f t="shared" si="57"/>
        <v>0.5</v>
      </c>
      <c r="I107" s="60">
        <f t="shared" si="58"/>
        <v>0.5</v>
      </c>
      <c r="J107" s="60">
        <f t="shared" si="59"/>
        <v>0.5</v>
      </c>
      <c r="L107" s="50"/>
    </row>
    <row r="108" spans="1:12" s="8" customFormat="1" ht="13.8" hidden="1" x14ac:dyDescent="0.3">
      <c r="A108" s="8">
        <v>16</v>
      </c>
      <c r="B108" s="19" t="s">
        <v>0</v>
      </c>
      <c r="C108" s="60">
        <f t="shared" si="54"/>
        <v>0</v>
      </c>
      <c r="D108" s="60">
        <f t="shared" si="55"/>
        <v>0</v>
      </c>
      <c r="F108" s="60">
        <f t="shared" si="56"/>
        <v>0</v>
      </c>
      <c r="G108" s="60">
        <f t="shared" si="57"/>
        <v>0</v>
      </c>
      <c r="I108" s="60">
        <f t="shared" si="58"/>
        <v>0</v>
      </c>
      <c r="J108" s="60">
        <f t="shared" si="59"/>
        <v>0</v>
      </c>
      <c r="L108" s="50"/>
    </row>
    <row r="109" spans="1:12" s="8" customFormat="1" ht="13.8" hidden="1" x14ac:dyDescent="0.3">
      <c r="A109" s="8">
        <v>17</v>
      </c>
      <c r="B109" s="19" t="s">
        <v>0</v>
      </c>
      <c r="C109" s="60">
        <f t="shared" si="54"/>
        <v>0</v>
      </c>
      <c r="D109" s="60">
        <f t="shared" si="55"/>
        <v>0</v>
      </c>
      <c r="F109" s="60">
        <f t="shared" si="56"/>
        <v>0</v>
      </c>
      <c r="G109" s="60">
        <f t="shared" si="57"/>
        <v>0</v>
      </c>
      <c r="I109" s="60">
        <f t="shared" si="58"/>
        <v>0</v>
      </c>
      <c r="J109" s="60">
        <f t="shared" si="59"/>
        <v>0</v>
      </c>
      <c r="L109" s="50"/>
    </row>
    <row r="110" spans="1:12" s="8" customFormat="1" ht="13.8" hidden="1" x14ac:dyDescent="0.3">
      <c r="A110" s="8">
        <v>18</v>
      </c>
      <c r="B110" s="19" t="s">
        <v>0</v>
      </c>
      <c r="C110" s="60">
        <f t="shared" si="54"/>
        <v>0</v>
      </c>
      <c r="D110" s="60">
        <f t="shared" si="55"/>
        <v>0</v>
      </c>
      <c r="F110" s="60">
        <f t="shared" si="56"/>
        <v>0</v>
      </c>
      <c r="G110" s="60">
        <f t="shared" si="57"/>
        <v>0</v>
      </c>
      <c r="I110" s="60">
        <f t="shared" si="58"/>
        <v>0</v>
      </c>
      <c r="J110" s="60">
        <f t="shared" si="59"/>
        <v>0</v>
      </c>
      <c r="L110" s="50"/>
    </row>
    <row r="111" spans="1:12" s="8" customFormat="1" ht="13.8" hidden="1" x14ac:dyDescent="0.3">
      <c r="A111" s="8">
        <v>19</v>
      </c>
      <c r="B111" s="19" t="s">
        <v>0</v>
      </c>
      <c r="C111" s="60">
        <f t="shared" si="54"/>
        <v>0</v>
      </c>
      <c r="D111" s="60">
        <f t="shared" si="55"/>
        <v>0</v>
      </c>
      <c r="F111" s="60">
        <f t="shared" si="56"/>
        <v>0</v>
      </c>
      <c r="G111" s="60">
        <f t="shared" si="57"/>
        <v>0</v>
      </c>
      <c r="I111" s="60">
        <f t="shared" si="58"/>
        <v>0</v>
      </c>
      <c r="J111" s="60">
        <f t="shared" si="59"/>
        <v>0</v>
      </c>
      <c r="L111" s="50"/>
    </row>
    <row r="112" spans="1:12" s="8" customFormat="1" ht="13.8" hidden="1" x14ac:dyDescent="0.3">
      <c r="A112" s="8">
        <v>20</v>
      </c>
      <c r="B112" s="19" t="s">
        <v>0</v>
      </c>
      <c r="C112" s="60">
        <f t="shared" si="54"/>
        <v>0</v>
      </c>
      <c r="D112" s="60">
        <f t="shared" si="55"/>
        <v>0</v>
      </c>
      <c r="F112" s="60">
        <f t="shared" si="56"/>
        <v>0</v>
      </c>
      <c r="G112" s="60">
        <f t="shared" si="57"/>
        <v>0</v>
      </c>
      <c r="I112" s="60">
        <f t="shared" si="58"/>
        <v>0</v>
      </c>
      <c r="J112" s="60">
        <f t="shared" si="59"/>
        <v>0</v>
      </c>
      <c r="L112" s="50"/>
    </row>
    <row r="113" spans="1:12" hidden="1" x14ac:dyDescent="0.3">
      <c r="A113" s="46"/>
      <c r="B113" s="47"/>
      <c r="C113" s="61"/>
      <c r="D113" s="61"/>
      <c r="F113" s="61"/>
      <c r="G113" s="61"/>
      <c r="I113" s="61"/>
      <c r="J113" s="61"/>
    </row>
    <row r="114" spans="1:12" s="45" customFormat="1" ht="13.8" hidden="1" x14ac:dyDescent="0.3">
      <c r="A114" s="43" t="s">
        <v>1</v>
      </c>
      <c r="B114" s="43" t="s">
        <v>0</v>
      </c>
      <c r="C114" s="59">
        <f>SUM(C115:C134)</f>
        <v>10.556336935700767</v>
      </c>
      <c r="D114" s="59">
        <f>SUM(D115:D134)</f>
        <v>10.556336935700767</v>
      </c>
      <c r="F114" s="59">
        <f>SUM(F115:F134)</f>
        <v>10.556336935700767</v>
      </c>
      <c r="G114" s="59">
        <f>SUM(G115:G134)</f>
        <v>10.556336935700767</v>
      </c>
      <c r="I114" s="59">
        <f>SUM(I115:I134)</f>
        <v>10.556336935700767</v>
      </c>
      <c r="J114" s="59">
        <f>SUM(J115:J134)</f>
        <v>10.556336935700767</v>
      </c>
      <c r="L114" s="51"/>
    </row>
    <row r="115" spans="1:12" s="8" customFormat="1" ht="13.8" hidden="1" x14ac:dyDescent="0.3">
      <c r="A115" s="8">
        <v>1</v>
      </c>
      <c r="B115" s="19" t="s">
        <v>0</v>
      </c>
      <c r="C115" s="1">
        <f t="shared" ref="C115:D130" si="60">C93/(1+C$17)^$A115</f>
        <v>0.95791494013902456</v>
      </c>
      <c r="D115" s="1">
        <f t="shared" si="60"/>
        <v>0.95791494013902456</v>
      </c>
      <c r="F115" s="1">
        <f t="shared" ref="F115:G115" si="61">F93/(1+F$17)^$A115</f>
        <v>0.95791494013902456</v>
      </c>
      <c r="G115" s="1">
        <f t="shared" si="61"/>
        <v>0.95791494013902456</v>
      </c>
      <c r="I115" s="1">
        <f t="shared" ref="I115:J115" si="62">I93/(1+I$17)^$A115</f>
        <v>0.95791494013902456</v>
      </c>
      <c r="J115" s="1">
        <f t="shared" si="62"/>
        <v>0.95791494013902456</v>
      </c>
      <c r="L115" s="50"/>
    </row>
    <row r="116" spans="1:12" s="8" customFormat="1" ht="13.8" hidden="1" x14ac:dyDescent="0.3">
      <c r="A116" s="8">
        <v>2</v>
      </c>
      <c r="B116" s="19" t="s">
        <v>0</v>
      </c>
      <c r="C116" s="1">
        <f t="shared" si="60"/>
        <v>0.91760103254155101</v>
      </c>
      <c r="D116" s="1">
        <f t="shared" si="60"/>
        <v>0.91760103254155101</v>
      </c>
      <c r="F116" s="1">
        <f t="shared" ref="F116:G116" si="63">F94/(1+F$17)^$A116</f>
        <v>0.91760103254155101</v>
      </c>
      <c r="G116" s="1">
        <f t="shared" si="63"/>
        <v>0.91760103254155101</v>
      </c>
      <c r="I116" s="1">
        <f t="shared" ref="I116:J116" si="64">I94/(1+I$17)^$A116</f>
        <v>0.91760103254155101</v>
      </c>
      <c r="J116" s="1">
        <f t="shared" si="64"/>
        <v>0.91760103254155101</v>
      </c>
      <c r="L116" s="50"/>
    </row>
    <row r="117" spans="1:12" s="8" customFormat="1" ht="13.8" hidden="1" x14ac:dyDescent="0.3">
      <c r="A117" s="8">
        <v>3</v>
      </c>
      <c r="B117" s="19" t="s">
        <v>0</v>
      </c>
      <c r="C117" s="1">
        <f t="shared" si="60"/>
        <v>0.87898373815854691</v>
      </c>
      <c r="D117" s="1">
        <f t="shared" si="60"/>
        <v>0.87898373815854691</v>
      </c>
      <c r="F117" s="1">
        <f t="shared" ref="F117:G117" si="65">F95/(1+F$17)^$A117</f>
        <v>0.87898373815854691</v>
      </c>
      <c r="G117" s="1">
        <f t="shared" si="65"/>
        <v>0.87898373815854691</v>
      </c>
      <c r="I117" s="1">
        <f t="shared" ref="I117:J117" si="66">I95/(1+I$17)^$A117</f>
        <v>0.87898373815854691</v>
      </c>
      <c r="J117" s="1">
        <f t="shared" si="66"/>
        <v>0.87898373815854691</v>
      </c>
      <c r="L117" s="50"/>
    </row>
    <row r="118" spans="1:12" s="8" customFormat="1" ht="13.8" hidden="1" x14ac:dyDescent="0.3">
      <c r="A118" s="8">
        <v>4</v>
      </c>
      <c r="B118" s="19" t="s">
        <v>0</v>
      </c>
      <c r="C118" s="1">
        <f t="shared" si="60"/>
        <v>0.84199165492132044</v>
      </c>
      <c r="D118" s="1">
        <f t="shared" si="60"/>
        <v>0.84199165492132044</v>
      </c>
      <c r="F118" s="1">
        <f t="shared" ref="F118:G118" si="67">F96/(1+F$17)^$A118</f>
        <v>0.84199165492132044</v>
      </c>
      <c r="G118" s="1">
        <f t="shared" si="67"/>
        <v>0.84199165492132044</v>
      </c>
      <c r="I118" s="1">
        <f t="shared" ref="I118:J118" si="68">I96/(1+I$17)^$A118</f>
        <v>0.84199165492132044</v>
      </c>
      <c r="J118" s="1">
        <f t="shared" si="68"/>
        <v>0.84199165492132044</v>
      </c>
      <c r="L118" s="50"/>
    </row>
    <row r="119" spans="1:12" s="8" customFormat="1" ht="13.8" hidden="1" x14ac:dyDescent="0.3">
      <c r="A119" s="8">
        <v>5</v>
      </c>
      <c r="B119" s="19" t="s">
        <v>0</v>
      </c>
      <c r="C119" s="1">
        <f t="shared" si="60"/>
        <v>0.80655638572151489</v>
      </c>
      <c r="D119" s="1">
        <f t="shared" si="60"/>
        <v>0.80655638572151489</v>
      </c>
      <c r="F119" s="1">
        <f t="shared" ref="F119:G119" si="69">F97/(1+F$17)^$A119</f>
        <v>0.80655638572151489</v>
      </c>
      <c r="G119" s="1">
        <f t="shared" si="69"/>
        <v>0.80655638572151489</v>
      </c>
      <c r="I119" s="1">
        <f t="shared" ref="I119:J119" si="70">I97/(1+I$17)^$A119</f>
        <v>0.80655638572151489</v>
      </c>
      <c r="J119" s="1">
        <f t="shared" si="70"/>
        <v>0.80655638572151489</v>
      </c>
      <c r="L119" s="50"/>
    </row>
    <row r="120" spans="1:12" s="8" customFormat="1" ht="13.8" hidden="1" x14ac:dyDescent="0.3">
      <c r="A120" s="8">
        <v>6</v>
      </c>
      <c r="B120" s="19" t="s">
        <v>0</v>
      </c>
      <c r="C120" s="1">
        <f t="shared" si="60"/>
        <v>0.77261241194717278</v>
      </c>
      <c r="D120" s="1">
        <f t="shared" si="60"/>
        <v>0.77261241194717278</v>
      </c>
      <c r="F120" s="1">
        <f t="shared" ref="F120:G120" si="71">F98/(1+F$17)^$A120</f>
        <v>0.77261241194717278</v>
      </c>
      <c r="G120" s="1">
        <f t="shared" si="71"/>
        <v>0.77261241194717278</v>
      </c>
      <c r="I120" s="1">
        <f t="shared" ref="I120:J120" si="72">I98/(1+I$17)^$A120</f>
        <v>0.77261241194717278</v>
      </c>
      <c r="J120" s="1">
        <f t="shared" si="72"/>
        <v>0.77261241194717278</v>
      </c>
      <c r="L120" s="50"/>
    </row>
    <row r="121" spans="1:12" s="8" customFormat="1" ht="13.8" hidden="1" x14ac:dyDescent="0.3">
      <c r="A121" s="8">
        <v>7</v>
      </c>
      <c r="B121" s="19" t="s">
        <v>0</v>
      </c>
      <c r="C121" s="1">
        <f t="shared" si="60"/>
        <v>0.74009697234104355</v>
      </c>
      <c r="D121" s="1">
        <f t="shared" si="60"/>
        <v>0.74009697234104355</v>
      </c>
      <c r="F121" s="1">
        <f t="shared" ref="F121:G121" si="73">F99/(1+F$17)^$A121</f>
        <v>0.74009697234104355</v>
      </c>
      <c r="G121" s="1">
        <f t="shared" si="73"/>
        <v>0.74009697234104355</v>
      </c>
      <c r="I121" s="1">
        <f t="shared" ref="I121:J121" si="74">I99/(1+I$17)^$A121</f>
        <v>0.74009697234104355</v>
      </c>
      <c r="J121" s="1">
        <f t="shared" si="74"/>
        <v>0.74009697234104355</v>
      </c>
      <c r="L121" s="50"/>
    </row>
    <row r="122" spans="1:12" s="8" customFormat="1" ht="13.8" hidden="1" x14ac:dyDescent="0.3">
      <c r="A122" s="8">
        <v>8</v>
      </c>
      <c r="B122" s="19" t="s">
        <v>0</v>
      </c>
      <c r="C122" s="1">
        <f t="shared" si="60"/>
        <v>0.70894994695714386</v>
      </c>
      <c r="D122" s="1">
        <f t="shared" si="60"/>
        <v>0.70894994695714386</v>
      </c>
      <c r="F122" s="1">
        <f t="shared" ref="F122:G122" si="75">F100/(1+F$17)^$A122</f>
        <v>0.70894994695714386</v>
      </c>
      <c r="G122" s="1">
        <f t="shared" si="75"/>
        <v>0.70894994695714386</v>
      </c>
      <c r="I122" s="1">
        <f t="shared" ref="I122:J122" si="76">I100/(1+I$17)^$A122</f>
        <v>0.70894994695714386</v>
      </c>
      <c r="J122" s="1">
        <f t="shared" si="76"/>
        <v>0.70894994695714386</v>
      </c>
      <c r="L122" s="50"/>
    </row>
    <row r="123" spans="1:12" s="8" customFormat="1" ht="13.8" hidden="1" x14ac:dyDescent="0.3">
      <c r="A123" s="8">
        <v>9</v>
      </c>
      <c r="B123" s="19" t="s">
        <v>0</v>
      </c>
      <c r="C123" s="1">
        <f t="shared" si="60"/>
        <v>0.67911374600101715</v>
      </c>
      <c r="D123" s="1">
        <f t="shared" si="60"/>
        <v>0.67911374600101715</v>
      </c>
      <c r="F123" s="1">
        <f t="shared" ref="F123:G123" si="77">F101/(1+F$17)^$A123</f>
        <v>0.67911374600101715</v>
      </c>
      <c r="G123" s="1">
        <f t="shared" si="77"/>
        <v>0.67911374600101715</v>
      </c>
      <c r="I123" s="1">
        <f t="shared" ref="I123:J123" si="78">I101/(1+I$17)^$A123</f>
        <v>0.67911374600101715</v>
      </c>
      <c r="J123" s="1">
        <f t="shared" si="78"/>
        <v>0.67911374600101715</v>
      </c>
      <c r="L123" s="50"/>
    </row>
    <row r="124" spans="1:12" s="8" customFormat="1" ht="13.8" hidden="1" x14ac:dyDescent="0.3">
      <c r="A124" s="8">
        <v>10</v>
      </c>
      <c r="B124" s="19" t="s">
        <v>0</v>
      </c>
      <c r="C124" s="1">
        <f t="shared" si="60"/>
        <v>0.65053320334815301</v>
      </c>
      <c r="D124" s="1">
        <f t="shared" si="60"/>
        <v>0.65053320334815301</v>
      </c>
      <c r="F124" s="1">
        <f t="shared" ref="F124:G124" si="79">F102/(1+F$17)^$A124</f>
        <v>0.65053320334815301</v>
      </c>
      <c r="G124" s="1">
        <f t="shared" si="79"/>
        <v>0.65053320334815301</v>
      </c>
      <c r="I124" s="1">
        <f t="shared" ref="I124:J124" si="80">I102/(1+I$17)^$A124</f>
        <v>0.65053320334815301</v>
      </c>
      <c r="J124" s="1">
        <f t="shared" si="80"/>
        <v>0.65053320334815301</v>
      </c>
      <c r="L124" s="50"/>
    </row>
    <row r="125" spans="1:12" s="8" customFormat="1" ht="13.8" hidden="1" x14ac:dyDescent="0.3">
      <c r="A125" s="8">
        <v>11</v>
      </c>
      <c r="B125" s="19" t="s">
        <v>0</v>
      </c>
      <c r="C125" s="1">
        <f t="shared" si="60"/>
        <v>0.62315547454369391</v>
      </c>
      <c r="D125" s="1">
        <f t="shared" si="60"/>
        <v>0.62315547454369391</v>
      </c>
      <c r="F125" s="1">
        <f t="shared" ref="F125:G125" si="81">F103/(1+F$17)^$A125</f>
        <v>0.62315547454369391</v>
      </c>
      <c r="G125" s="1">
        <f t="shared" si="81"/>
        <v>0.62315547454369391</v>
      </c>
      <c r="I125" s="1">
        <f t="shared" ref="I125:J125" si="82">I103/(1+I$17)^$A125</f>
        <v>0.62315547454369391</v>
      </c>
      <c r="J125" s="1">
        <f t="shared" si="82"/>
        <v>0.62315547454369391</v>
      </c>
      <c r="L125" s="50"/>
    </row>
    <row r="126" spans="1:12" s="8" customFormat="1" ht="13.8" hidden="1" x14ac:dyDescent="0.3">
      <c r="A126" s="8">
        <v>12</v>
      </c>
      <c r="B126" s="19" t="s">
        <v>0</v>
      </c>
      <c r="C126" s="1">
        <f t="shared" si="60"/>
        <v>0.59692993909482794</v>
      </c>
      <c r="D126" s="1">
        <f t="shared" si="60"/>
        <v>0.59692993909482794</v>
      </c>
      <c r="F126" s="1">
        <f t="shared" ref="F126:G126" si="83">F104/(1+F$17)^$A126</f>
        <v>0.59692993909482794</v>
      </c>
      <c r="G126" s="1">
        <f t="shared" si="83"/>
        <v>0.59692993909482794</v>
      </c>
      <c r="I126" s="1">
        <f t="shared" ref="I126:J126" si="84">I104/(1+I$17)^$A126</f>
        <v>0.59692993909482794</v>
      </c>
      <c r="J126" s="1">
        <f t="shared" si="84"/>
        <v>0.59692993909482794</v>
      </c>
      <c r="L126" s="50"/>
    </row>
    <row r="127" spans="1:12" s="8" customFormat="1" ht="13.8" hidden="1" x14ac:dyDescent="0.3">
      <c r="A127" s="8">
        <v>13</v>
      </c>
      <c r="B127" s="19" t="s">
        <v>0</v>
      </c>
      <c r="C127" s="1">
        <f t="shared" si="60"/>
        <v>0.57180810687521366</v>
      </c>
      <c r="D127" s="1">
        <f t="shared" si="60"/>
        <v>0.57180810687521366</v>
      </c>
      <c r="F127" s="1">
        <f t="shared" ref="F127:G127" si="85">F105/(1+F$17)^$A127</f>
        <v>0.57180810687521366</v>
      </c>
      <c r="G127" s="1">
        <f t="shared" si="85"/>
        <v>0.57180810687521366</v>
      </c>
      <c r="I127" s="1">
        <f t="shared" ref="I127:J127" si="86">I105/(1+I$17)^$A127</f>
        <v>0.57180810687521366</v>
      </c>
      <c r="J127" s="1">
        <f t="shared" si="86"/>
        <v>0.57180810687521366</v>
      </c>
      <c r="L127" s="50"/>
    </row>
    <row r="128" spans="1:12" s="8" customFormat="1" ht="13.8" hidden="1" x14ac:dyDescent="0.3">
      <c r="A128" s="8">
        <v>14</v>
      </c>
      <c r="B128" s="19" t="s">
        <v>0</v>
      </c>
      <c r="C128" s="1">
        <f t="shared" si="60"/>
        <v>0.54774352846837915</v>
      </c>
      <c r="D128" s="1">
        <f t="shared" si="60"/>
        <v>0.54774352846837915</v>
      </c>
      <c r="F128" s="1">
        <f t="shared" ref="F128:G128" si="87">F106/(1+F$17)^$A128</f>
        <v>0.54774352846837915</v>
      </c>
      <c r="G128" s="1">
        <f t="shared" si="87"/>
        <v>0.54774352846837915</v>
      </c>
      <c r="I128" s="1">
        <f t="shared" ref="I128:J128" si="88">I106/(1+I$17)^$A128</f>
        <v>0.54774352846837915</v>
      </c>
      <c r="J128" s="1">
        <f t="shared" si="88"/>
        <v>0.54774352846837915</v>
      </c>
      <c r="L128" s="50"/>
    </row>
    <row r="129" spans="1:12" s="8" customFormat="1" ht="13.8" hidden="1" x14ac:dyDescent="0.3">
      <c r="A129" s="8">
        <v>15</v>
      </c>
      <c r="B129" s="19" t="s">
        <v>0</v>
      </c>
      <c r="C129" s="1">
        <f t="shared" si="60"/>
        <v>0.26234585464216276</v>
      </c>
      <c r="D129" s="1">
        <f t="shared" si="60"/>
        <v>0.26234585464216276</v>
      </c>
      <c r="F129" s="1">
        <f t="shared" ref="F129:G129" si="89">F107/(1+F$17)^$A129</f>
        <v>0.26234585464216276</v>
      </c>
      <c r="G129" s="1">
        <f t="shared" si="89"/>
        <v>0.26234585464216276</v>
      </c>
      <c r="I129" s="1">
        <f t="shared" ref="I129:J129" si="90">I107/(1+I$17)^$A129</f>
        <v>0.26234585464216276</v>
      </c>
      <c r="J129" s="1">
        <f t="shared" si="90"/>
        <v>0.26234585464216276</v>
      </c>
      <c r="L129" s="50"/>
    </row>
    <row r="130" spans="1:12" s="8" customFormat="1" ht="13.8" hidden="1" x14ac:dyDescent="0.3">
      <c r="A130" s="8">
        <v>16</v>
      </c>
      <c r="B130" s="19" t="s">
        <v>0</v>
      </c>
      <c r="C130" s="1">
        <f t="shared" si="60"/>
        <v>0</v>
      </c>
      <c r="D130" s="1">
        <f t="shared" si="60"/>
        <v>0</v>
      </c>
      <c r="F130" s="1">
        <f t="shared" ref="F130:G130" si="91">F108/(1+F$17)^$A130</f>
        <v>0</v>
      </c>
      <c r="G130" s="1">
        <f t="shared" si="91"/>
        <v>0</v>
      </c>
      <c r="I130" s="1">
        <f t="shared" ref="I130:J130" si="92">I108/(1+I$17)^$A130</f>
        <v>0</v>
      </c>
      <c r="J130" s="1">
        <f t="shared" si="92"/>
        <v>0</v>
      </c>
      <c r="L130" s="50"/>
    </row>
    <row r="131" spans="1:12" s="8" customFormat="1" ht="13.8" hidden="1" x14ac:dyDescent="0.3">
      <c r="A131" s="8">
        <v>17</v>
      </c>
      <c r="B131" s="19" t="s">
        <v>0</v>
      </c>
      <c r="C131" s="1">
        <f t="shared" ref="C131:D134" si="93">C109/(1+C$17)^$A131</f>
        <v>0</v>
      </c>
      <c r="D131" s="1">
        <f t="shared" si="93"/>
        <v>0</v>
      </c>
      <c r="F131" s="1">
        <f t="shared" ref="F131:G131" si="94">F109/(1+F$17)^$A131</f>
        <v>0</v>
      </c>
      <c r="G131" s="1">
        <f t="shared" si="94"/>
        <v>0</v>
      </c>
      <c r="I131" s="1">
        <f t="shared" ref="I131:J131" si="95">I109/(1+I$17)^$A131</f>
        <v>0</v>
      </c>
      <c r="J131" s="1">
        <f t="shared" si="95"/>
        <v>0</v>
      </c>
      <c r="L131" s="50"/>
    </row>
    <row r="132" spans="1:12" s="8" customFormat="1" ht="13.8" hidden="1" x14ac:dyDescent="0.3">
      <c r="A132" s="8">
        <v>18</v>
      </c>
      <c r="B132" s="19" t="s">
        <v>0</v>
      </c>
      <c r="C132" s="1">
        <f t="shared" si="93"/>
        <v>0</v>
      </c>
      <c r="D132" s="1">
        <f t="shared" si="93"/>
        <v>0</v>
      </c>
      <c r="F132" s="1">
        <f t="shared" ref="F132:G132" si="96">F110/(1+F$17)^$A132</f>
        <v>0</v>
      </c>
      <c r="G132" s="1">
        <f t="shared" si="96"/>
        <v>0</v>
      </c>
      <c r="I132" s="1">
        <f t="shared" ref="I132:J132" si="97">I110/(1+I$17)^$A132</f>
        <v>0</v>
      </c>
      <c r="J132" s="1">
        <f t="shared" si="97"/>
        <v>0</v>
      </c>
      <c r="L132" s="50"/>
    </row>
    <row r="133" spans="1:12" s="8" customFormat="1" ht="13.8" hidden="1" x14ac:dyDescent="0.3">
      <c r="A133" s="8">
        <v>19</v>
      </c>
      <c r="B133" s="19" t="s">
        <v>0</v>
      </c>
      <c r="C133" s="1">
        <f t="shared" si="93"/>
        <v>0</v>
      </c>
      <c r="D133" s="1">
        <f t="shared" si="93"/>
        <v>0</v>
      </c>
      <c r="F133" s="1">
        <f t="shared" ref="F133:G133" si="98">F111/(1+F$17)^$A133</f>
        <v>0</v>
      </c>
      <c r="G133" s="1">
        <f t="shared" si="98"/>
        <v>0</v>
      </c>
      <c r="I133" s="1">
        <f t="shared" ref="I133:J133" si="99">I111/(1+I$17)^$A133</f>
        <v>0</v>
      </c>
      <c r="J133" s="1">
        <f t="shared" si="99"/>
        <v>0</v>
      </c>
      <c r="L133" s="50"/>
    </row>
    <row r="134" spans="1:12" s="8" customFormat="1" ht="13.8" hidden="1" x14ac:dyDescent="0.3">
      <c r="A134" s="8">
        <v>20</v>
      </c>
      <c r="B134" s="19" t="s">
        <v>0</v>
      </c>
      <c r="C134" s="1">
        <f t="shared" si="93"/>
        <v>0</v>
      </c>
      <c r="D134" s="1">
        <f t="shared" si="93"/>
        <v>0</v>
      </c>
      <c r="F134" s="1">
        <f t="shared" ref="F134:G134" si="100">F112/(1+F$17)^$A134</f>
        <v>0</v>
      </c>
      <c r="G134" s="1">
        <f t="shared" si="100"/>
        <v>0</v>
      </c>
      <c r="I134" s="1">
        <f t="shared" ref="I134:J134" si="101">I112/(1+I$17)^$A134</f>
        <v>0</v>
      </c>
      <c r="J134" s="1">
        <f t="shared" si="101"/>
        <v>0</v>
      </c>
      <c r="L134" s="50"/>
    </row>
    <row r="135" spans="1:12" x14ac:dyDescent="0.3">
      <c r="A135" s="49"/>
    </row>
  </sheetData>
  <sheetProtection algorithmName="SHA-512" hashValue="UsANMA/QvCyBI8pGSIYZDiTUEBSUCCRbETQrDunJDJuP8WX8NkKW5ET10PYcOlmBjaCo1Yl9HdRV9kELcyJKHg==" saltValue="s53mvyt26nheqLAScjslAg==" spinCount="100000" sheet="1" objects="1" scenarios="1" selectLockedCells="1"/>
  <mergeCells count="6">
    <mergeCell ref="C4:D4"/>
    <mergeCell ref="F4:G4"/>
    <mergeCell ref="I4:J4"/>
    <mergeCell ref="C2:D2"/>
    <mergeCell ref="F2:G2"/>
    <mergeCell ref="I2:J2"/>
  </mergeCells>
  <conditionalFormatting sqref="C27:D46">
    <cfRule type="cellIs" dxfId="13" priority="20" operator="equal">
      <formula>10</formula>
    </cfRule>
  </conditionalFormatting>
  <conditionalFormatting sqref="G27:G46">
    <cfRule type="cellIs" dxfId="12" priority="4" operator="equal">
      <formula>10</formula>
    </cfRule>
  </conditionalFormatting>
  <conditionalFormatting sqref="J27:J46">
    <cfRule type="cellIs" dxfId="11" priority="3" operator="equal">
      <formula>10</formula>
    </cfRule>
  </conditionalFormatting>
  <conditionalFormatting sqref="F27:F46">
    <cfRule type="cellIs" dxfId="10" priority="2" operator="equal">
      <formula>10</formula>
    </cfRule>
  </conditionalFormatting>
  <conditionalFormatting sqref="I27:I46">
    <cfRule type="cellIs" dxfId="9" priority="1" operator="equal">
      <formula>10</formula>
    </cfRule>
  </conditionalFormatting>
  <pageMargins left="0.39370078740157483" right="0.39370078740157483" top="0.78740157480314965" bottom="0.78740157480314965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3"/>
    <pageSetUpPr fitToPage="1"/>
  </sheetPr>
  <dimension ref="A1:FU135"/>
  <sheetViews>
    <sheetView zoomScale="130" zoomScaleNormal="130" workbookViewId="0">
      <selection activeCell="C7" sqref="C7"/>
    </sheetView>
  </sheetViews>
  <sheetFormatPr baseColWidth="10" defaultColWidth="11.44140625" defaultRowHeight="14.4" x14ac:dyDescent="0.3"/>
  <cols>
    <col min="1" max="1" width="30.6640625" style="10" customWidth="1"/>
    <col min="2" max="2" width="13.6640625" style="10" customWidth="1"/>
    <col min="3" max="4" width="7.6640625" style="10" customWidth="1"/>
    <col min="5" max="5" width="2.6640625" style="10" customWidth="1"/>
    <col min="6" max="7" width="7.6640625" style="10" customWidth="1"/>
    <col min="8" max="8" width="2.6640625" style="10" customWidth="1"/>
    <col min="9" max="10" width="7.6640625" style="10" customWidth="1"/>
    <col min="11" max="11" width="2.6640625" style="10" customWidth="1"/>
    <col min="12" max="13" width="7.6640625" style="10" customWidth="1"/>
    <col min="14" max="15" width="2.6640625" style="10" customWidth="1"/>
    <col min="16" max="16" width="11.44140625" style="12"/>
    <col min="17" max="16384" width="11.44140625" style="10"/>
  </cols>
  <sheetData>
    <row r="1" spans="1:177" ht="15.6" x14ac:dyDescent="0.3">
      <c r="A1" s="6" t="s">
        <v>50</v>
      </c>
      <c r="B1" s="7"/>
      <c r="C1" s="8" t="s">
        <v>34</v>
      </c>
      <c r="D1" s="8"/>
      <c r="E1" s="8"/>
      <c r="F1" s="8" t="s">
        <v>34</v>
      </c>
      <c r="G1" s="8"/>
      <c r="H1" s="8"/>
      <c r="I1" s="8" t="s">
        <v>34</v>
      </c>
      <c r="J1" s="8"/>
      <c r="K1" s="8"/>
      <c r="L1" s="8" t="s">
        <v>34</v>
      </c>
      <c r="M1" s="8"/>
      <c r="N1" s="8"/>
      <c r="O1" s="8"/>
      <c r="P1" s="9" t="s">
        <v>29</v>
      </c>
    </row>
    <row r="2" spans="1:177" ht="24.6" x14ac:dyDescent="0.3">
      <c r="A2" s="11"/>
      <c r="B2" s="62" t="s">
        <v>38</v>
      </c>
      <c r="C2" s="79" t="s">
        <v>39</v>
      </c>
      <c r="D2" s="79"/>
      <c r="E2" s="63"/>
      <c r="F2" s="79" t="s">
        <v>41</v>
      </c>
      <c r="G2" s="79"/>
      <c r="H2" s="63"/>
      <c r="I2" s="79" t="s">
        <v>40</v>
      </c>
      <c r="J2" s="79"/>
      <c r="K2" s="63"/>
      <c r="L2" s="79" t="s">
        <v>42</v>
      </c>
      <c r="M2" s="79"/>
      <c r="N2" s="8"/>
      <c r="O2" s="8"/>
    </row>
    <row r="3" spans="1:177" x14ac:dyDescent="0.3">
      <c r="A3" s="13"/>
      <c r="B3" s="13"/>
      <c r="C3" s="14" t="s">
        <v>14</v>
      </c>
      <c r="D3" s="15" t="s">
        <v>12</v>
      </c>
      <c r="F3" s="14" t="s">
        <v>14</v>
      </c>
      <c r="G3" s="15" t="s">
        <v>12</v>
      </c>
      <c r="I3" s="14" t="s">
        <v>14</v>
      </c>
      <c r="J3" s="15" t="s">
        <v>12</v>
      </c>
      <c r="L3" s="14" t="s">
        <v>14</v>
      </c>
      <c r="M3" s="15" t="s">
        <v>12</v>
      </c>
    </row>
    <row r="4" spans="1:177" ht="15" customHeight="1" x14ac:dyDescent="0.3">
      <c r="A4" s="13" t="s">
        <v>10</v>
      </c>
      <c r="B4" s="16"/>
      <c r="C4" s="76" t="s">
        <v>34</v>
      </c>
      <c r="D4" s="77"/>
      <c r="F4" s="76" t="s">
        <v>34</v>
      </c>
      <c r="G4" s="77"/>
      <c r="I4" s="76" t="s">
        <v>34</v>
      </c>
      <c r="J4" s="77"/>
      <c r="L4" s="76" t="s">
        <v>34</v>
      </c>
      <c r="M4" s="77"/>
    </row>
    <row r="5" spans="1:177" ht="5.0999999999999996" customHeight="1" x14ac:dyDescent="0.3"/>
    <row r="6" spans="1:177" s="18" customFormat="1" ht="16.2" thickBot="1" x14ac:dyDescent="0.35">
      <c r="A6" s="17" t="s">
        <v>13</v>
      </c>
      <c r="E6" s="10"/>
      <c r="H6" s="10"/>
      <c r="K6" s="10"/>
      <c r="N6" s="10"/>
      <c r="O6" s="10"/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</row>
    <row r="7" spans="1:177" ht="15.6" thickTop="1" thickBot="1" x14ac:dyDescent="0.35">
      <c r="A7" s="10" t="s">
        <v>59</v>
      </c>
      <c r="B7" s="19" t="s">
        <v>24</v>
      </c>
      <c r="C7" s="3">
        <v>20</v>
      </c>
      <c r="D7" s="73">
        <f>C20*(D17*(1+D17)^D10/((1+D17)^D10-1))+D13</f>
        <v>18.713185768909664</v>
      </c>
      <c r="F7" s="3">
        <v>20</v>
      </c>
      <c r="G7" s="73">
        <f>F20*(G17*(1+G17)^G10/((1+G17)^G10-1))+G13</f>
        <v>19.003663021977459</v>
      </c>
      <c r="I7" s="3">
        <v>20</v>
      </c>
      <c r="J7" s="73">
        <f>I20*(J17*(1+J17)^J10/((1+J17)^J10-1))+J13</f>
        <v>19.294140275045251</v>
      </c>
      <c r="L7" s="3">
        <v>20</v>
      </c>
      <c r="M7" s="73">
        <f>L20*(M17*(1+M17)^M10/((1+M17)^M10-1))+M13</f>
        <v>19.584617528113043</v>
      </c>
      <c r="P7" s="53" t="s">
        <v>54</v>
      </c>
      <c r="Q7"/>
      <c r="R7"/>
      <c r="S7"/>
      <c r="T7"/>
      <c r="U7"/>
      <c r="V7"/>
      <c r="W7"/>
      <c r="X7"/>
    </row>
    <row r="8" spans="1:177" ht="15.6" thickTop="1" thickBot="1" x14ac:dyDescent="0.35">
      <c r="A8" s="10" t="s">
        <v>19</v>
      </c>
      <c r="B8" s="19" t="s">
        <v>48</v>
      </c>
      <c r="C8" s="10">
        <v>15</v>
      </c>
      <c r="D8" s="10">
        <v>20</v>
      </c>
      <c r="F8" s="10">
        <v>15</v>
      </c>
      <c r="G8" s="10">
        <v>20</v>
      </c>
      <c r="I8" s="10">
        <v>15</v>
      </c>
      <c r="J8" s="10">
        <v>20</v>
      </c>
      <c r="L8" s="10">
        <v>15</v>
      </c>
      <c r="M8" s="10">
        <v>20</v>
      </c>
      <c r="P8" s="22"/>
    </row>
    <row r="9" spans="1:177" ht="15.6" thickTop="1" thickBot="1" x14ac:dyDescent="0.35">
      <c r="A9" s="10" t="s">
        <v>44</v>
      </c>
      <c r="B9" s="19" t="s">
        <v>48</v>
      </c>
      <c r="C9" s="4">
        <v>6</v>
      </c>
      <c r="F9" s="4">
        <v>6</v>
      </c>
      <c r="I9" s="4">
        <v>6</v>
      </c>
      <c r="L9" s="4">
        <v>6</v>
      </c>
      <c r="P9" s="53" t="s">
        <v>55</v>
      </c>
      <c r="Q9"/>
      <c r="R9"/>
      <c r="S9"/>
      <c r="T9"/>
      <c r="U9"/>
      <c r="V9"/>
      <c r="W9"/>
      <c r="X9"/>
    </row>
    <row r="10" spans="1:177" ht="15.6" thickTop="1" thickBot="1" x14ac:dyDescent="0.35">
      <c r="A10" s="10" t="s">
        <v>27</v>
      </c>
      <c r="B10" s="19" t="s">
        <v>48</v>
      </c>
      <c r="C10" s="10">
        <f>C8-C9</f>
        <v>9</v>
      </c>
      <c r="D10" s="10">
        <f>D8-C9</f>
        <v>14</v>
      </c>
      <c r="F10" s="10">
        <f>F8-F9</f>
        <v>9</v>
      </c>
      <c r="G10" s="10">
        <f>G8-F9</f>
        <v>14</v>
      </c>
      <c r="I10" s="10">
        <f>I8-I9</f>
        <v>9</v>
      </c>
      <c r="J10" s="10">
        <f>J8-I9</f>
        <v>14</v>
      </c>
      <c r="L10" s="10">
        <f>L8-L9</f>
        <v>9</v>
      </c>
      <c r="M10" s="10">
        <f>M8-L9</f>
        <v>14</v>
      </c>
      <c r="P10" s="22"/>
    </row>
    <row r="11" spans="1:177" ht="15" thickBot="1" x14ac:dyDescent="0.35">
      <c r="A11" s="19" t="s">
        <v>20</v>
      </c>
      <c r="B11" s="19" t="s">
        <v>24</v>
      </c>
      <c r="C11" s="64">
        <v>15.57</v>
      </c>
      <c r="D11" s="10">
        <v>0</v>
      </c>
      <c r="F11" s="64">
        <v>16.57</v>
      </c>
      <c r="G11" s="10">
        <v>0</v>
      </c>
      <c r="I11" s="64">
        <v>17.57</v>
      </c>
      <c r="J11" s="10">
        <v>0</v>
      </c>
      <c r="L11" s="64">
        <v>18.57</v>
      </c>
      <c r="M11" s="10">
        <v>0</v>
      </c>
      <c r="P11" s="22"/>
    </row>
    <row r="12" spans="1:177" x14ac:dyDescent="0.3">
      <c r="A12" s="19" t="s">
        <v>21</v>
      </c>
      <c r="B12" s="19" t="s">
        <v>48</v>
      </c>
      <c r="C12" s="10">
        <v>5</v>
      </c>
      <c r="D12" s="10">
        <v>0</v>
      </c>
      <c r="F12" s="10">
        <v>5</v>
      </c>
      <c r="G12" s="10">
        <v>0</v>
      </c>
      <c r="I12" s="10">
        <v>5</v>
      </c>
      <c r="J12" s="10">
        <v>0</v>
      </c>
      <c r="L12" s="10">
        <v>5</v>
      </c>
      <c r="M12" s="10">
        <v>0</v>
      </c>
      <c r="P12" s="22"/>
    </row>
    <row r="13" spans="1:177" hidden="1" x14ac:dyDescent="0.3">
      <c r="A13" s="10" t="s">
        <v>23</v>
      </c>
      <c r="B13" s="19" t="s">
        <v>24</v>
      </c>
      <c r="C13" s="10">
        <v>5.66</v>
      </c>
      <c r="D13" s="10">
        <f>C13</f>
        <v>5.66</v>
      </c>
      <c r="F13" s="10">
        <v>5.66</v>
      </c>
      <c r="G13" s="10">
        <f>F13</f>
        <v>5.66</v>
      </c>
      <c r="I13" s="10">
        <v>5.66</v>
      </c>
      <c r="J13" s="10">
        <f>I13</f>
        <v>5.66</v>
      </c>
      <c r="L13" s="10">
        <v>5.66</v>
      </c>
      <c r="M13" s="10">
        <f>L13</f>
        <v>5.66</v>
      </c>
      <c r="P13" s="50"/>
    </row>
    <row r="14" spans="1:177" hidden="1" x14ac:dyDescent="0.3">
      <c r="A14" s="13" t="s">
        <v>16</v>
      </c>
      <c r="B14" s="19"/>
    </row>
    <row r="15" spans="1:177" hidden="1" x14ac:dyDescent="0.3">
      <c r="A15" s="8" t="s">
        <v>15</v>
      </c>
      <c r="B15" s="19" t="s">
        <v>25</v>
      </c>
      <c r="C15" s="23">
        <v>1</v>
      </c>
      <c r="D15" s="23">
        <v>1</v>
      </c>
      <c r="F15" s="23">
        <v>1</v>
      </c>
      <c r="G15" s="23">
        <v>1</v>
      </c>
      <c r="I15" s="23">
        <v>1</v>
      </c>
      <c r="J15" s="23">
        <v>1</v>
      </c>
      <c r="L15" s="23">
        <v>1</v>
      </c>
      <c r="M15" s="23">
        <v>1</v>
      </c>
    </row>
    <row r="16" spans="1:177" s="18" customFormat="1" ht="15.6" hidden="1" x14ac:dyDescent="0.3">
      <c r="A16" s="24" t="s">
        <v>9</v>
      </c>
      <c r="B16" s="25"/>
      <c r="E16" s="10"/>
      <c r="H16" s="10"/>
      <c r="K16" s="10"/>
      <c r="N16" s="10"/>
      <c r="O16" s="10"/>
      <c r="P16" s="12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  <c r="EN16" s="10"/>
      <c r="EO16" s="10"/>
      <c r="EP16" s="10"/>
      <c r="EQ16" s="10"/>
      <c r="ER16" s="10"/>
      <c r="ES16" s="10"/>
      <c r="ET16" s="10"/>
      <c r="EU16" s="10"/>
      <c r="EV16" s="10"/>
      <c r="EW16" s="10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M16" s="10"/>
      <c r="FN16" s="10"/>
      <c r="FO16" s="10"/>
      <c r="FP16" s="10"/>
      <c r="FQ16" s="10"/>
      <c r="FR16" s="10"/>
      <c r="FS16" s="10"/>
      <c r="FT16" s="10"/>
      <c r="FU16" s="10"/>
    </row>
    <row r="17" spans="1:177" hidden="1" x14ac:dyDescent="0.3">
      <c r="A17" s="19" t="s">
        <v>8</v>
      </c>
      <c r="B17" s="19" t="s">
        <v>7</v>
      </c>
      <c r="C17" s="26">
        <v>4.3934025974025986E-2</v>
      </c>
      <c r="D17" s="26">
        <f>C17</f>
        <v>4.3934025974025986E-2</v>
      </c>
      <c r="F17" s="26">
        <v>4.3934025974025986E-2</v>
      </c>
      <c r="G17" s="26">
        <f>F17</f>
        <v>4.3934025974025986E-2</v>
      </c>
      <c r="I17" s="26">
        <v>4.3934025974025986E-2</v>
      </c>
      <c r="J17" s="26">
        <f>I17</f>
        <v>4.3934025974025986E-2</v>
      </c>
      <c r="L17" s="26">
        <v>4.3934025974025986E-2</v>
      </c>
      <c r="M17" s="26">
        <f>L17</f>
        <v>4.3934025974025986E-2</v>
      </c>
    </row>
    <row r="18" spans="1:177" s="18" customFormat="1" ht="16.2" thickBot="1" x14ac:dyDescent="0.35">
      <c r="A18" s="17" t="s">
        <v>45</v>
      </c>
      <c r="E18" s="10"/>
      <c r="H18" s="10"/>
      <c r="K18" s="10"/>
      <c r="N18" s="10"/>
      <c r="O18" s="10"/>
      <c r="P18" s="12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</row>
    <row r="19" spans="1:177" s="29" customFormat="1" hidden="1" x14ac:dyDescent="0.3">
      <c r="A19" s="27" t="s">
        <v>47</v>
      </c>
      <c r="B19" s="19" t="s">
        <v>24</v>
      </c>
      <c r="C19" s="28">
        <f>C69/C114</f>
        <v>13.053185768909675</v>
      </c>
      <c r="D19" s="28">
        <f>D69/D114</f>
        <v>13.05318576890966</v>
      </c>
      <c r="E19" s="10"/>
      <c r="F19" s="28">
        <f>F69/F114</f>
        <v>13.343663021977468</v>
      </c>
      <c r="G19" s="28">
        <f>G69/G114</f>
        <v>13.343663021977457</v>
      </c>
      <c r="H19" s="10"/>
      <c r="I19" s="28">
        <f>I69/I114</f>
        <v>13.63414027504526</v>
      </c>
      <c r="J19" s="28">
        <f>J69/J114</f>
        <v>13.634140275045249</v>
      </c>
      <c r="K19" s="10"/>
      <c r="L19" s="28">
        <f>L69/L114</f>
        <v>13.924617528113053</v>
      </c>
      <c r="M19" s="28">
        <f>M69/M114</f>
        <v>13.924617528113043</v>
      </c>
      <c r="N19" s="10"/>
      <c r="O19" s="10"/>
      <c r="P19" s="12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</row>
    <row r="20" spans="1:177" s="29" customFormat="1" ht="15" hidden="1" thickBot="1" x14ac:dyDescent="0.35">
      <c r="A20" s="27" t="s">
        <v>18</v>
      </c>
      <c r="B20" s="19" t="s">
        <v>26</v>
      </c>
      <c r="C20" s="30">
        <f>C69</f>
        <v>134.36937788455728</v>
      </c>
      <c r="D20" s="30">
        <f>D69</f>
        <v>134.36937788455714</v>
      </c>
      <c r="E20" s="56"/>
      <c r="F20" s="30">
        <f>F69</f>
        <v>137.35954813688755</v>
      </c>
      <c r="G20" s="30">
        <f>G69</f>
        <v>137.35954813688744</v>
      </c>
      <c r="H20" s="56"/>
      <c r="I20" s="30">
        <f>I69</f>
        <v>140.3497183892178</v>
      </c>
      <c r="J20" s="30">
        <f>J69</f>
        <v>140.34971838921768</v>
      </c>
      <c r="K20" s="56"/>
      <c r="L20" s="30">
        <f>L69</f>
        <v>143.33988864154807</v>
      </c>
      <c r="M20" s="30">
        <f>M69</f>
        <v>143.33988864154796</v>
      </c>
      <c r="N20" s="10"/>
      <c r="O20" s="10"/>
      <c r="P20" s="12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</row>
    <row r="21" spans="1:177" s="29" customFormat="1" ht="15" thickBot="1" x14ac:dyDescent="0.35">
      <c r="A21" s="31" t="s">
        <v>46</v>
      </c>
      <c r="B21" s="19" t="s">
        <v>24</v>
      </c>
      <c r="C21" s="72">
        <f>C19+C13</f>
        <v>18.713185768909675</v>
      </c>
      <c r="D21" s="75">
        <f>D19+D13</f>
        <v>18.713185768909661</v>
      </c>
      <c r="E21" s="10"/>
      <c r="F21" s="72">
        <f>F19+F13</f>
        <v>19.003663021977466</v>
      </c>
      <c r="G21" s="75">
        <f>G19+G13</f>
        <v>19.003663021977459</v>
      </c>
      <c r="H21" s="10"/>
      <c r="I21" s="72">
        <f>I19+I13</f>
        <v>19.294140275045258</v>
      </c>
      <c r="J21" s="75">
        <f>J19+J13</f>
        <v>19.294140275045251</v>
      </c>
      <c r="K21" s="10"/>
      <c r="L21" s="72">
        <f>L19+L13</f>
        <v>19.584617528113053</v>
      </c>
      <c r="M21" s="75">
        <f>M19+M13</f>
        <v>19.584617528113043</v>
      </c>
      <c r="N21" s="10"/>
      <c r="O21" s="10"/>
      <c r="P21" s="12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0"/>
      <c r="CW21" s="10"/>
      <c r="CX21" s="10"/>
      <c r="CY21" s="10"/>
      <c r="CZ21" s="10"/>
      <c r="DA21" s="10"/>
      <c r="DB21" s="10"/>
      <c r="DC21" s="10"/>
      <c r="DD21" s="10"/>
      <c r="DE21" s="10"/>
      <c r="DF21" s="10"/>
      <c r="DG21" s="10"/>
      <c r="DH21" s="10"/>
      <c r="DI21" s="10"/>
      <c r="DJ21" s="10"/>
      <c r="DK21" s="10"/>
      <c r="DL21" s="10"/>
      <c r="DM21" s="10"/>
      <c r="DN21" s="10"/>
      <c r="DO21" s="10"/>
      <c r="DP21" s="10"/>
      <c r="DQ21" s="10"/>
      <c r="DR21" s="10"/>
      <c r="DS21" s="10"/>
      <c r="DT21" s="10"/>
      <c r="DU21" s="10"/>
      <c r="DV21" s="10"/>
      <c r="DW21" s="10"/>
      <c r="DX21" s="10"/>
      <c r="DY21" s="10"/>
      <c r="DZ21" s="10"/>
      <c r="EA21" s="10"/>
      <c r="EB21" s="10"/>
      <c r="EC21" s="10"/>
      <c r="ED21" s="10"/>
      <c r="EE21" s="10"/>
      <c r="EF21" s="10"/>
      <c r="EG21" s="10"/>
      <c r="EH21" s="10"/>
      <c r="EI21" s="10"/>
      <c r="EJ21" s="10"/>
      <c r="EK21" s="10"/>
      <c r="EL21" s="10"/>
      <c r="EM21" s="10"/>
      <c r="EN21" s="10"/>
      <c r="EO21" s="10"/>
      <c r="EP21" s="10"/>
      <c r="EQ21" s="10"/>
      <c r="ER21" s="10"/>
      <c r="ES21" s="10"/>
      <c r="ET21" s="10"/>
      <c r="EU21" s="10"/>
      <c r="EV21" s="10"/>
      <c r="EW21" s="10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M21" s="10"/>
      <c r="FN21" s="10"/>
      <c r="FO21" s="10"/>
      <c r="FP21" s="10"/>
      <c r="FQ21" s="10"/>
      <c r="FR21" s="10"/>
      <c r="FS21" s="10"/>
      <c r="FT21" s="10"/>
      <c r="FU21" s="10"/>
    </row>
    <row r="22" spans="1:177" hidden="1" x14ac:dyDescent="0.3">
      <c r="A22" s="33"/>
      <c r="B22" s="19"/>
      <c r="C22" s="34"/>
      <c r="D22" s="34"/>
      <c r="E22" s="20"/>
      <c r="F22" s="34"/>
      <c r="G22" s="34"/>
      <c r="H22" s="20"/>
      <c r="I22" s="34"/>
      <c r="J22" s="34"/>
      <c r="K22" s="20"/>
      <c r="L22" s="34"/>
      <c r="M22" s="34"/>
      <c r="N22" s="20"/>
      <c r="O22" s="20"/>
    </row>
    <row r="23" spans="1:177" x14ac:dyDescent="0.3">
      <c r="A23" s="35"/>
      <c r="B23" s="36"/>
      <c r="C23" s="37"/>
      <c r="D23" s="37"/>
      <c r="E23" s="20"/>
      <c r="F23" s="37"/>
      <c r="G23" s="37"/>
      <c r="H23" s="20"/>
      <c r="I23" s="37"/>
      <c r="J23" s="37"/>
      <c r="K23" s="20"/>
      <c r="L23" s="37"/>
      <c r="M23" s="37"/>
      <c r="N23" s="20"/>
      <c r="O23" s="20"/>
    </row>
    <row r="24" spans="1:177" x14ac:dyDescent="0.3">
      <c r="A24" s="38"/>
      <c r="B24" s="19"/>
      <c r="C24" s="34"/>
      <c r="D24" s="34"/>
      <c r="F24" s="34"/>
      <c r="G24" s="34"/>
      <c r="I24" s="34"/>
      <c r="J24" s="34"/>
      <c r="L24" s="34"/>
      <c r="M24" s="34"/>
    </row>
    <row r="25" spans="1:177" s="18" customFormat="1" ht="15.6" hidden="1" x14ac:dyDescent="0.3">
      <c r="A25" s="39" t="s">
        <v>6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2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  <c r="EE25" s="10"/>
      <c r="EF25" s="10"/>
      <c r="EG25" s="10"/>
      <c r="EH25" s="10"/>
      <c r="EI25" s="10"/>
      <c r="EJ25" s="10"/>
      <c r="EK25" s="10"/>
      <c r="EL25" s="10"/>
      <c r="EM25" s="10"/>
      <c r="EN25" s="10"/>
    </row>
    <row r="26" spans="1:177" hidden="1" x14ac:dyDescent="0.3">
      <c r="A26" s="40" t="s">
        <v>17</v>
      </c>
    </row>
    <row r="27" spans="1:177" hidden="1" x14ac:dyDescent="0.3">
      <c r="A27" s="41">
        <v>1</v>
      </c>
      <c r="C27" s="42">
        <f>IF((C$8-C$9)&gt;($A27-1),IF(((C$8-C$9)-($A27-1))&lt;1,(1-(C$9-ROUNDDOWN(C$9,0))),1),10)</f>
        <v>1</v>
      </c>
      <c r="D27" s="42">
        <f>IF((D$10)&gt;($A27-1),IF((D$10-($A27-1))&lt;1,D$10-ROUNDDOWN(D$10,0),1),10)</f>
        <v>1</v>
      </c>
      <c r="F27" s="42">
        <f>IF((F$8-F$9)&gt;($A27-1),IF(((F$8-F$9)-($A27-1))&lt;1,(1-(F$9-ROUNDDOWN(F$9,0))),1),10)</f>
        <v>1</v>
      </c>
      <c r="G27" s="42">
        <f>IF((G$10)&gt;($A27-1),IF((G$10-($A27-1))&lt;1,G$10-ROUNDDOWN(G$10,0),1),10)</f>
        <v>1</v>
      </c>
      <c r="I27" s="42">
        <f>IF((I$8-I$9)&gt;($A27-1),IF(((I$8-I$9)-($A27-1))&lt;1,(1-(I$9-ROUNDDOWN(I$9,0))),1),10)</f>
        <v>1</v>
      </c>
      <c r="J27" s="42">
        <f>IF((J$10)&gt;($A27-1),IF((J$10-($A27-1))&lt;1,J$10-ROUNDDOWN(J$10,0),1),10)</f>
        <v>1</v>
      </c>
      <c r="L27" s="42">
        <f>IF((L$8-L$9)&gt;($A27-1),IF(((L$8-L$9)-($A27-1))&lt;1,(1-(L$9-ROUNDDOWN(L$9,0))),1),10)</f>
        <v>1</v>
      </c>
      <c r="M27" s="42">
        <f>IF((M$10)&gt;($A27-1),IF((M$10-($A27-1))&lt;1,M$10-ROUNDDOWN(M$10,0),1),10)</f>
        <v>1</v>
      </c>
    </row>
    <row r="28" spans="1:177" hidden="1" x14ac:dyDescent="0.3">
      <c r="A28" s="41">
        <v>2</v>
      </c>
      <c r="C28" s="42">
        <f t="shared" ref="C28:C46" si="0">IF((C$8-C$9)&gt;($A28-1),IF(((C$8-C$9)-($A28-1))&lt;1,(1-(C$9-ROUNDDOWN(C$9,0))),1),10)</f>
        <v>1</v>
      </c>
      <c r="D28" s="42">
        <f t="shared" ref="D28:D46" si="1">IF((D$10)&gt;($A28-1),IF((D$10-($A28-1))&lt;1,D$10-ROUNDDOWN(D$10,0),1),10)</f>
        <v>1</v>
      </c>
      <c r="F28" s="42">
        <f t="shared" ref="F28:F46" si="2">IF((F$8-F$9)&gt;($A28-1),IF(((F$8-F$9)-($A28-1))&lt;1,(1-(F$9-ROUNDDOWN(F$9,0))),1),10)</f>
        <v>1</v>
      </c>
      <c r="G28" s="42">
        <f t="shared" ref="G28:G46" si="3">IF((G$10)&gt;($A28-1),IF((G$10-($A28-1))&lt;1,G$10-ROUNDDOWN(G$10,0),1),10)</f>
        <v>1</v>
      </c>
      <c r="I28" s="42">
        <f t="shared" ref="I28:I46" si="4">IF((I$8-I$9)&gt;($A28-1),IF(((I$8-I$9)-($A28-1))&lt;1,(1-(I$9-ROUNDDOWN(I$9,0))),1),10)</f>
        <v>1</v>
      </c>
      <c r="J28" s="42">
        <f t="shared" ref="J28:J46" si="5">IF((J$10)&gt;($A28-1),IF((J$10-($A28-1))&lt;1,J$10-ROUNDDOWN(J$10,0),1),10)</f>
        <v>1</v>
      </c>
      <c r="L28" s="42">
        <f t="shared" ref="L28:L46" si="6">IF((L$8-L$9)&gt;($A28-1),IF(((L$8-L$9)-($A28-1))&lt;1,(1-(L$9-ROUNDDOWN(L$9,0))),1),10)</f>
        <v>1</v>
      </c>
      <c r="M28" s="42">
        <f t="shared" ref="M28:M46" si="7">IF((M$10)&gt;($A28-1),IF((M$10-($A28-1))&lt;1,M$10-ROUNDDOWN(M$10,0),1),10)</f>
        <v>1</v>
      </c>
    </row>
    <row r="29" spans="1:177" hidden="1" x14ac:dyDescent="0.3">
      <c r="A29" s="41">
        <v>3</v>
      </c>
      <c r="C29" s="42">
        <f t="shared" si="0"/>
        <v>1</v>
      </c>
      <c r="D29" s="42">
        <f t="shared" si="1"/>
        <v>1</v>
      </c>
      <c r="F29" s="42">
        <f t="shared" si="2"/>
        <v>1</v>
      </c>
      <c r="G29" s="42">
        <f t="shared" si="3"/>
        <v>1</v>
      </c>
      <c r="I29" s="42">
        <f t="shared" si="4"/>
        <v>1</v>
      </c>
      <c r="J29" s="42">
        <f t="shared" si="5"/>
        <v>1</v>
      </c>
      <c r="L29" s="42">
        <f t="shared" si="6"/>
        <v>1</v>
      </c>
      <c r="M29" s="42">
        <f t="shared" si="7"/>
        <v>1</v>
      </c>
    </row>
    <row r="30" spans="1:177" hidden="1" x14ac:dyDescent="0.3">
      <c r="A30" s="41">
        <v>4</v>
      </c>
      <c r="C30" s="42">
        <f t="shared" si="0"/>
        <v>1</v>
      </c>
      <c r="D30" s="42">
        <f t="shared" si="1"/>
        <v>1</v>
      </c>
      <c r="F30" s="42">
        <f t="shared" si="2"/>
        <v>1</v>
      </c>
      <c r="G30" s="42">
        <f t="shared" si="3"/>
        <v>1</v>
      </c>
      <c r="I30" s="42">
        <f t="shared" si="4"/>
        <v>1</v>
      </c>
      <c r="J30" s="42">
        <f t="shared" si="5"/>
        <v>1</v>
      </c>
      <c r="L30" s="42">
        <f t="shared" si="6"/>
        <v>1</v>
      </c>
      <c r="M30" s="42">
        <f t="shared" si="7"/>
        <v>1</v>
      </c>
    </row>
    <row r="31" spans="1:177" hidden="1" x14ac:dyDescent="0.3">
      <c r="A31" s="41">
        <v>5</v>
      </c>
      <c r="C31" s="42">
        <f t="shared" si="0"/>
        <v>1</v>
      </c>
      <c r="D31" s="42">
        <f t="shared" si="1"/>
        <v>1</v>
      </c>
      <c r="F31" s="42">
        <f t="shared" si="2"/>
        <v>1</v>
      </c>
      <c r="G31" s="42">
        <f t="shared" si="3"/>
        <v>1</v>
      </c>
      <c r="I31" s="42">
        <f t="shared" si="4"/>
        <v>1</v>
      </c>
      <c r="J31" s="42">
        <f t="shared" si="5"/>
        <v>1</v>
      </c>
      <c r="L31" s="42">
        <f t="shared" si="6"/>
        <v>1</v>
      </c>
      <c r="M31" s="42">
        <f t="shared" si="7"/>
        <v>1</v>
      </c>
    </row>
    <row r="32" spans="1:177" hidden="1" x14ac:dyDescent="0.3">
      <c r="A32" s="41">
        <v>6</v>
      </c>
      <c r="C32" s="42">
        <f t="shared" si="0"/>
        <v>1</v>
      </c>
      <c r="D32" s="42">
        <f t="shared" si="1"/>
        <v>1</v>
      </c>
      <c r="F32" s="42">
        <f t="shared" si="2"/>
        <v>1</v>
      </c>
      <c r="G32" s="42">
        <f t="shared" si="3"/>
        <v>1</v>
      </c>
      <c r="I32" s="42">
        <f t="shared" si="4"/>
        <v>1</v>
      </c>
      <c r="J32" s="42">
        <f t="shared" si="5"/>
        <v>1</v>
      </c>
      <c r="L32" s="42">
        <f t="shared" si="6"/>
        <v>1</v>
      </c>
      <c r="M32" s="42">
        <f t="shared" si="7"/>
        <v>1</v>
      </c>
    </row>
    <row r="33" spans="1:16" hidden="1" x14ac:dyDescent="0.3">
      <c r="A33" s="41">
        <v>7</v>
      </c>
      <c r="C33" s="42">
        <f t="shared" si="0"/>
        <v>1</v>
      </c>
      <c r="D33" s="42">
        <f t="shared" si="1"/>
        <v>1</v>
      </c>
      <c r="F33" s="42">
        <f t="shared" si="2"/>
        <v>1</v>
      </c>
      <c r="G33" s="42">
        <f t="shared" si="3"/>
        <v>1</v>
      </c>
      <c r="I33" s="42">
        <f t="shared" si="4"/>
        <v>1</v>
      </c>
      <c r="J33" s="42">
        <f t="shared" si="5"/>
        <v>1</v>
      </c>
      <c r="L33" s="42">
        <f t="shared" si="6"/>
        <v>1</v>
      </c>
      <c r="M33" s="42">
        <f t="shared" si="7"/>
        <v>1</v>
      </c>
    </row>
    <row r="34" spans="1:16" hidden="1" x14ac:dyDescent="0.3">
      <c r="A34" s="41">
        <v>8</v>
      </c>
      <c r="C34" s="42">
        <f t="shared" si="0"/>
        <v>1</v>
      </c>
      <c r="D34" s="42">
        <f t="shared" si="1"/>
        <v>1</v>
      </c>
      <c r="F34" s="42">
        <f t="shared" si="2"/>
        <v>1</v>
      </c>
      <c r="G34" s="42">
        <f t="shared" si="3"/>
        <v>1</v>
      </c>
      <c r="I34" s="42">
        <f t="shared" si="4"/>
        <v>1</v>
      </c>
      <c r="J34" s="42">
        <f t="shared" si="5"/>
        <v>1</v>
      </c>
      <c r="L34" s="42">
        <f t="shared" si="6"/>
        <v>1</v>
      </c>
      <c r="M34" s="42">
        <f t="shared" si="7"/>
        <v>1</v>
      </c>
    </row>
    <row r="35" spans="1:16" hidden="1" x14ac:dyDescent="0.3">
      <c r="A35" s="41">
        <v>9</v>
      </c>
      <c r="C35" s="42">
        <f t="shared" si="0"/>
        <v>1</v>
      </c>
      <c r="D35" s="42">
        <f t="shared" si="1"/>
        <v>1</v>
      </c>
      <c r="F35" s="42">
        <f t="shared" si="2"/>
        <v>1</v>
      </c>
      <c r="G35" s="42">
        <f t="shared" si="3"/>
        <v>1</v>
      </c>
      <c r="I35" s="42">
        <f t="shared" si="4"/>
        <v>1</v>
      </c>
      <c r="J35" s="42">
        <f t="shared" si="5"/>
        <v>1</v>
      </c>
      <c r="L35" s="42">
        <f t="shared" si="6"/>
        <v>1</v>
      </c>
      <c r="M35" s="42">
        <f t="shared" si="7"/>
        <v>1</v>
      </c>
    </row>
    <row r="36" spans="1:16" hidden="1" x14ac:dyDescent="0.3">
      <c r="A36" s="41">
        <v>10</v>
      </c>
      <c r="C36" s="42">
        <f t="shared" si="0"/>
        <v>10</v>
      </c>
      <c r="D36" s="42">
        <f t="shared" si="1"/>
        <v>1</v>
      </c>
      <c r="F36" s="42">
        <f t="shared" si="2"/>
        <v>10</v>
      </c>
      <c r="G36" s="42">
        <f t="shared" si="3"/>
        <v>1</v>
      </c>
      <c r="I36" s="42">
        <f t="shared" si="4"/>
        <v>10</v>
      </c>
      <c r="J36" s="42">
        <f t="shared" si="5"/>
        <v>1</v>
      </c>
      <c r="L36" s="42">
        <f t="shared" si="6"/>
        <v>10</v>
      </c>
      <c r="M36" s="42">
        <f t="shared" si="7"/>
        <v>1</v>
      </c>
    </row>
    <row r="37" spans="1:16" hidden="1" x14ac:dyDescent="0.3">
      <c r="A37" s="41">
        <v>11</v>
      </c>
      <c r="C37" s="42">
        <f t="shared" si="0"/>
        <v>10</v>
      </c>
      <c r="D37" s="42">
        <f t="shared" si="1"/>
        <v>1</v>
      </c>
      <c r="F37" s="42">
        <f t="shared" si="2"/>
        <v>10</v>
      </c>
      <c r="G37" s="42">
        <f t="shared" si="3"/>
        <v>1</v>
      </c>
      <c r="I37" s="42">
        <f t="shared" si="4"/>
        <v>10</v>
      </c>
      <c r="J37" s="42">
        <f t="shared" si="5"/>
        <v>1</v>
      </c>
      <c r="L37" s="42">
        <f t="shared" si="6"/>
        <v>10</v>
      </c>
      <c r="M37" s="42">
        <f t="shared" si="7"/>
        <v>1</v>
      </c>
    </row>
    <row r="38" spans="1:16" hidden="1" x14ac:dyDescent="0.3">
      <c r="A38" s="41">
        <v>12</v>
      </c>
      <c r="C38" s="42">
        <f t="shared" si="0"/>
        <v>10</v>
      </c>
      <c r="D38" s="42">
        <f t="shared" si="1"/>
        <v>1</v>
      </c>
      <c r="F38" s="42">
        <f t="shared" si="2"/>
        <v>10</v>
      </c>
      <c r="G38" s="42">
        <f t="shared" si="3"/>
        <v>1</v>
      </c>
      <c r="I38" s="42">
        <f t="shared" si="4"/>
        <v>10</v>
      </c>
      <c r="J38" s="42">
        <f t="shared" si="5"/>
        <v>1</v>
      </c>
      <c r="L38" s="42">
        <f t="shared" si="6"/>
        <v>10</v>
      </c>
      <c r="M38" s="42">
        <f t="shared" si="7"/>
        <v>1</v>
      </c>
    </row>
    <row r="39" spans="1:16" hidden="1" x14ac:dyDescent="0.3">
      <c r="A39" s="41">
        <v>13</v>
      </c>
      <c r="C39" s="42">
        <f t="shared" si="0"/>
        <v>10</v>
      </c>
      <c r="D39" s="42">
        <f t="shared" si="1"/>
        <v>1</v>
      </c>
      <c r="F39" s="42">
        <f t="shared" si="2"/>
        <v>10</v>
      </c>
      <c r="G39" s="42">
        <f t="shared" si="3"/>
        <v>1</v>
      </c>
      <c r="I39" s="42">
        <f t="shared" si="4"/>
        <v>10</v>
      </c>
      <c r="J39" s="42">
        <f t="shared" si="5"/>
        <v>1</v>
      </c>
      <c r="L39" s="42">
        <f t="shared" si="6"/>
        <v>10</v>
      </c>
      <c r="M39" s="42">
        <f t="shared" si="7"/>
        <v>1</v>
      </c>
    </row>
    <row r="40" spans="1:16" hidden="1" x14ac:dyDescent="0.3">
      <c r="A40" s="41">
        <v>14</v>
      </c>
      <c r="C40" s="42">
        <f t="shared" si="0"/>
        <v>10</v>
      </c>
      <c r="D40" s="42">
        <f t="shared" si="1"/>
        <v>1</v>
      </c>
      <c r="F40" s="42">
        <f t="shared" si="2"/>
        <v>10</v>
      </c>
      <c r="G40" s="42">
        <f t="shared" si="3"/>
        <v>1</v>
      </c>
      <c r="I40" s="42">
        <f t="shared" si="4"/>
        <v>10</v>
      </c>
      <c r="J40" s="42">
        <f t="shared" si="5"/>
        <v>1</v>
      </c>
      <c r="L40" s="42">
        <f t="shared" si="6"/>
        <v>10</v>
      </c>
      <c r="M40" s="42">
        <f t="shared" si="7"/>
        <v>1</v>
      </c>
    </row>
    <row r="41" spans="1:16" hidden="1" x14ac:dyDescent="0.3">
      <c r="A41" s="41">
        <v>15</v>
      </c>
      <c r="C41" s="42">
        <f t="shared" si="0"/>
        <v>10</v>
      </c>
      <c r="D41" s="42">
        <f t="shared" si="1"/>
        <v>10</v>
      </c>
      <c r="F41" s="42">
        <f t="shared" si="2"/>
        <v>10</v>
      </c>
      <c r="G41" s="42">
        <f t="shared" si="3"/>
        <v>10</v>
      </c>
      <c r="I41" s="42">
        <f t="shared" si="4"/>
        <v>10</v>
      </c>
      <c r="J41" s="42">
        <f t="shared" si="5"/>
        <v>10</v>
      </c>
      <c r="L41" s="42">
        <f t="shared" si="6"/>
        <v>10</v>
      </c>
      <c r="M41" s="42">
        <f t="shared" si="7"/>
        <v>10</v>
      </c>
    </row>
    <row r="42" spans="1:16" hidden="1" x14ac:dyDescent="0.3">
      <c r="A42" s="41">
        <v>16</v>
      </c>
      <c r="C42" s="42">
        <f t="shared" si="0"/>
        <v>10</v>
      </c>
      <c r="D42" s="42">
        <f t="shared" si="1"/>
        <v>10</v>
      </c>
      <c r="F42" s="42">
        <f t="shared" si="2"/>
        <v>10</v>
      </c>
      <c r="G42" s="42">
        <f t="shared" si="3"/>
        <v>10</v>
      </c>
      <c r="I42" s="42">
        <f t="shared" si="4"/>
        <v>10</v>
      </c>
      <c r="J42" s="42">
        <f t="shared" si="5"/>
        <v>10</v>
      </c>
      <c r="L42" s="42">
        <f t="shared" si="6"/>
        <v>10</v>
      </c>
      <c r="M42" s="42">
        <f t="shared" si="7"/>
        <v>10</v>
      </c>
    </row>
    <row r="43" spans="1:16" hidden="1" x14ac:dyDescent="0.3">
      <c r="A43" s="41">
        <v>17</v>
      </c>
      <c r="C43" s="42">
        <f t="shared" si="0"/>
        <v>10</v>
      </c>
      <c r="D43" s="42">
        <f t="shared" si="1"/>
        <v>10</v>
      </c>
      <c r="F43" s="42">
        <f t="shared" si="2"/>
        <v>10</v>
      </c>
      <c r="G43" s="42">
        <f t="shared" si="3"/>
        <v>10</v>
      </c>
      <c r="I43" s="42">
        <f t="shared" si="4"/>
        <v>10</v>
      </c>
      <c r="J43" s="42">
        <f t="shared" si="5"/>
        <v>10</v>
      </c>
      <c r="L43" s="42">
        <f t="shared" si="6"/>
        <v>10</v>
      </c>
      <c r="M43" s="42">
        <f t="shared" si="7"/>
        <v>10</v>
      </c>
    </row>
    <row r="44" spans="1:16" hidden="1" x14ac:dyDescent="0.3">
      <c r="A44" s="41">
        <v>18</v>
      </c>
      <c r="C44" s="42">
        <f t="shared" si="0"/>
        <v>10</v>
      </c>
      <c r="D44" s="42">
        <f t="shared" si="1"/>
        <v>10</v>
      </c>
      <c r="F44" s="42">
        <f t="shared" si="2"/>
        <v>10</v>
      </c>
      <c r="G44" s="42">
        <f t="shared" si="3"/>
        <v>10</v>
      </c>
      <c r="I44" s="42">
        <f t="shared" si="4"/>
        <v>10</v>
      </c>
      <c r="J44" s="42">
        <f t="shared" si="5"/>
        <v>10</v>
      </c>
      <c r="L44" s="42">
        <f t="shared" si="6"/>
        <v>10</v>
      </c>
      <c r="M44" s="42">
        <f t="shared" si="7"/>
        <v>10</v>
      </c>
    </row>
    <row r="45" spans="1:16" hidden="1" x14ac:dyDescent="0.3">
      <c r="A45" s="41">
        <v>19</v>
      </c>
      <c r="C45" s="42">
        <f t="shared" si="0"/>
        <v>10</v>
      </c>
      <c r="D45" s="42">
        <f t="shared" si="1"/>
        <v>10</v>
      </c>
      <c r="F45" s="42">
        <f t="shared" si="2"/>
        <v>10</v>
      </c>
      <c r="G45" s="42">
        <f t="shared" si="3"/>
        <v>10</v>
      </c>
      <c r="I45" s="42">
        <f t="shared" si="4"/>
        <v>10</v>
      </c>
      <c r="J45" s="42">
        <f t="shared" si="5"/>
        <v>10</v>
      </c>
      <c r="L45" s="42">
        <f t="shared" si="6"/>
        <v>10</v>
      </c>
      <c r="M45" s="42">
        <f t="shared" si="7"/>
        <v>10</v>
      </c>
    </row>
    <row r="46" spans="1:16" hidden="1" x14ac:dyDescent="0.3">
      <c r="A46" s="41">
        <v>20</v>
      </c>
      <c r="C46" s="42">
        <f t="shared" si="0"/>
        <v>10</v>
      </c>
      <c r="D46" s="42">
        <f t="shared" si="1"/>
        <v>10</v>
      </c>
      <c r="F46" s="42">
        <f t="shared" si="2"/>
        <v>10</v>
      </c>
      <c r="G46" s="42">
        <f t="shared" si="3"/>
        <v>10</v>
      </c>
      <c r="I46" s="42">
        <f t="shared" si="4"/>
        <v>10</v>
      </c>
      <c r="J46" s="42">
        <f t="shared" si="5"/>
        <v>10</v>
      </c>
      <c r="L46" s="42">
        <f t="shared" si="6"/>
        <v>10</v>
      </c>
      <c r="M46" s="42">
        <f t="shared" si="7"/>
        <v>10</v>
      </c>
    </row>
    <row r="47" spans="1:16" hidden="1" x14ac:dyDescent="0.3">
      <c r="A47" s="40" t="s">
        <v>5</v>
      </c>
    </row>
    <row r="48" spans="1:16" s="8" customFormat="1" ht="13.8" hidden="1" x14ac:dyDescent="0.3">
      <c r="A48" s="43" t="s">
        <v>2</v>
      </c>
      <c r="B48" s="43" t="s">
        <v>4</v>
      </c>
      <c r="C48" s="57">
        <f>SUM(C49:C68)</f>
        <v>178.60999999999999</v>
      </c>
      <c r="D48" s="57">
        <f>SUM(D49:D68)</f>
        <v>182.74460076473522</v>
      </c>
      <c r="F48" s="57">
        <f>SUM(F49:F68)</f>
        <v>183.60999999999999</v>
      </c>
      <c r="G48" s="57">
        <f>SUM(G49:G68)</f>
        <v>186.81128230768439</v>
      </c>
      <c r="I48" s="57">
        <f>SUM(I49:I68)</f>
        <v>188.60999999999999</v>
      </c>
      <c r="J48" s="57">
        <f>SUM(J49:J68)</f>
        <v>190.87796385063348</v>
      </c>
      <c r="L48" s="57">
        <f>SUM(L49:L68)</f>
        <v>193.60999999999999</v>
      </c>
      <c r="M48" s="57">
        <f>SUM(M49:M68)</f>
        <v>194.94464539358256</v>
      </c>
      <c r="P48" s="50"/>
    </row>
    <row r="49" spans="1:16" s="8" customFormat="1" ht="13.8" hidden="1" x14ac:dyDescent="0.3">
      <c r="A49" s="8">
        <v>1</v>
      </c>
      <c r="B49" s="19" t="s">
        <v>4</v>
      </c>
      <c r="C49" s="58">
        <f>IF(C27&lt;2,C27*(C$7-C$13)*C$15+(1-C27)*(C$11-C$13),IF((C27&gt;6),IF(D27&lt;2,D27*(C$11-C$13),0)))</f>
        <v>14.34</v>
      </c>
      <c r="D49" s="58">
        <f>IF(D27&lt;2,D27*(D$7-D$13)*D$15,0)</f>
        <v>13.053185768909664</v>
      </c>
      <c r="F49" s="58">
        <f>IF(F27&lt;2,F27*(F$7-F$13)*F$15+(1-F27)*(F$11-F$13),IF((F27&gt;6),IF(G27&lt;2,G27*(F$11-F$13),0)))</f>
        <v>14.34</v>
      </c>
      <c r="G49" s="58">
        <f>IF(G27&lt;2,G27*(G$7-G$13)*G$15,0)</f>
        <v>13.343663021977459</v>
      </c>
      <c r="I49" s="58">
        <f>IF(I27&lt;2,I27*(I$7-I$13)*I$15+(1-I27)*(I$11-I$13),IF((I27&gt;6),IF(J27&lt;2,J27*(I$11-I$13),0)))</f>
        <v>14.34</v>
      </c>
      <c r="J49" s="58">
        <f>IF(J27&lt;2,J27*(J$7-J$13)*J$15,0)</f>
        <v>13.634140275045251</v>
      </c>
      <c r="L49" s="58">
        <f>IF(L27&lt;2,L27*(L$7-L$13)*L$15+(1-L27)*(L$11-L$13),IF((L27&gt;6),IF(M27&lt;2,M27*(L$11-L$13),0)))</f>
        <v>14.34</v>
      </c>
      <c r="M49" s="58">
        <f>IF(M27&lt;2,M27*(M$7-M$13)*M$15,0)</f>
        <v>13.924617528113043</v>
      </c>
      <c r="P49" s="50"/>
    </row>
    <row r="50" spans="1:16" s="8" customFormat="1" ht="13.8" hidden="1" x14ac:dyDescent="0.3">
      <c r="A50" s="8">
        <v>2</v>
      </c>
      <c r="B50" s="19" t="s">
        <v>4</v>
      </c>
      <c r="C50" s="58">
        <f t="shared" ref="C50:C68" si="8">IF(C28&lt;2,C28*(C$7-C$13)*C$15+(1-C28)*(C$11-C$13),IF((C28&gt;6),IF(D28&lt;2,D28*(C$11-C$13),0)))</f>
        <v>14.34</v>
      </c>
      <c r="D50" s="58">
        <f t="shared" ref="D50:D68" si="9">IF(D28&lt;2,D28*(D$7-D$13)*D$15,0)</f>
        <v>13.053185768909664</v>
      </c>
      <c r="F50" s="58">
        <f t="shared" ref="F50:F68" si="10">IF(F28&lt;2,F28*(F$7-F$13)*F$15+(1-F28)*(F$11-F$13),IF((F28&gt;6),IF(G28&lt;2,G28*(F$11-F$13),0)))</f>
        <v>14.34</v>
      </c>
      <c r="G50" s="58">
        <f t="shared" ref="G50:G68" si="11">IF(G28&lt;2,G28*(G$7-G$13)*G$15,0)</f>
        <v>13.343663021977459</v>
      </c>
      <c r="I50" s="58">
        <f t="shared" ref="I50:I68" si="12">IF(I28&lt;2,I28*(I$7-I$13)*I$15+(1-I28)*(I$11-I$13),IF((I28&gt;6),IF(J28&lt;2,J28*(I$11-I$13),0)))</f>
        <v>14.34</v>
      </c>
      <c r="J50" s="58">
        <f t="shared" ref="J50:J68" si="13">IF(J28&lt;2,J28*(J$7-J$13)*J$15,0)</f>
        <v>13.634140275045251</v>
      </c>
      <c r="L50" s="58">
        <f t="shared" ref="L50:L68" si="14">IF(L28&lt;2,L28*(L$7-L$13)*L$15+(1-L28)*(L$11-L$13),IF((L28&gt;6),IF(M28&lt;2,M28*(L$11-L$13),0)))</f>
        <v>14.34</v>
      </c>
      <c r="M50" s="58">
        <f t="shared" ref="M50:M68" si="15">IF(M28&lt;2,M28*(M$7-M$13)*M$15,0)</f>
        <v>13.924617528113043</v>
      </c>
      <c r="P50" s="50"/>
    </row>
    <row r="51" spans="1:16" s="8" customFormat="1" ht="13.8" hidden="1" x14ac:dyDescent="0.3">
      <c r="A51" s="8">
        <v>3</v>
      </c>
      <c r="B51" s="19" t="s">
        <v>4</v>
      </c>
      <c r="C51" s="58">
        <f t="shared" si="8"/>
        <v>14.34</v>
      </c>
      <c r="D51" s="58">
        <f t="shared" si="9"/>
        <v>13.053185768909664</v>
      </c>
      <c r="F51" s="58">
        <f t="shared" si="10"/>
        <v>14.34</v>
      </c>
      <c r="G51" s="58">
        <f t="shared" si="11"/>
        <v>13.343663021977459</v>
      </c>
      <c r="I51" s="58">
        <f t="shared" si="12"/>
        <v>14.34</v>
      </c>
      <c r="J51" s="58">
        <f t="shared" si="13"/>
        <v>13.634140275045251</v>
      </c>
      <c r="L51" s="58">
        <f t="shared" si="14"/>
        <v>14.34</v>
      </c>
      <c r="M51" s="58">
        <f t="shared" si="15"/>
        <v>13.924617528113043</v>
      </c>
      <c r="P51" s="50"/>
    </row>
    <row r="52" spans="1:16" s="8" customFormat="1" ht="13.8" hidden="1" x14ac:dyDescent="0.3">
      <c r="A52" s="8">
        <v>4</v>
      </c>
      <c r="B52" s="19" t="s">
        <v>4</v>
      </c>
      <c r="C52" s="58">
        <f t="shared" si="8"/>
        <v>14.34</v>
      </c>
      <c r="D52" s="58">
        <f t="shared" si="9"/>
        <v>13.053185768909664</v>
      </c>
      <c r="F52" s="58">
        <f t="shared" si="10"/>
        <v>14.34</v>
      </c>
      <c r="G52" s="58">
        <f t="shared" si="11"/>
        <v>13.343663021977459</v>
      </c>
      <c r="I52" s="58">
        <f t="shared" si="12"/>
        <v>14.34</v>
      </c>
      <c r="J52" s="58">
        <f t="shared" si="13"/>
        <v>13.634140275045251</v>
      </c>
      <c r="L52" s="58">
        <f t="shared" si="14"/>
        <v>14.34</v>
      </c>
      <c r="M52" s="58">
        <f t="shared" si="15"/>
        <v>13.924617528113043</v>
      </c>
      <c r="P52" s="50"/>
    </row>
    <row r="53" spans="1:16" s="8" customFormat="1" ht="13.8" hidden="1" x14ac:dyDescent="0.3">
      <c r="A53" s="8">
        <v>5</v>
      </c>
      <c r="B53" s="19" t="s">
        <v>4</v>
      </c>
      <c r="C53" s="58">
        <f t="shared" si="8"/>
        <v>14.34</v>
      </c>
      <c r="D53" s="58">
        <f t="shared" si="9"/>
        <v>13.053185768909664</v>
      </c>
      <c r="F53" s="58">
        <f t="shared" si="10"/>
        <v>14.34</v>
      </c>
      <c r="G53" s="58">
        <f t="shared" si="11"/>
        <v>13.343663021977459</v>
      </c>
      <c r="I53" s="58">
        <f t="shared" si="12"/>
        <v>14.34</v>
      </c>
      <c r="J53" s="58">
        <f t="shared" si="13"/>
        <v>13.634140275045251</v>
      </c>
      <c r="L53" s="58">
        <f t="shared" si="14"/>
        <v>14.34</v>
      </c>
      <c r="M53" s="58">
        <f t="shared" si="15"/>
        <v>13.924617528113043</v>
      </c>
      <c r="P53" s="50"/>
    </row>
    <row r="54" spans="1:16" s="8" customFormat="1" ht="13.8" hidden="1" x14ac:dyDescent="0.3">
      <c r="A54" s="8">
        <v>6</v>
      </c>
      <c r="B54" s="19" t="s">
        <v>4</v>
      </c>
      <c r="C54" s="58">
        <f t="shared" si="8"/>
        <v>14.34</v>
      </c>
      <c r="D54" s="58">
        <f t="shared" si="9"/>
        <v>13.053185768909664</v>
      </c>
      <c r="F54" s="58">
        <f t="shared" si="10"/>
        <v>14.34</v>
      </c>
      <c r="G54" s="58">
        <f t="shared" si="11"/>
        <v>13.343663021977459</v>
      </c>
      <c r="I54" s="58">
        <f t="shared" si="12"/>
        <v>14.34</v>
      </c>
      <c r="J54" s="58">
        <f t="shared" si="13"/>
        <v>13.634140275045251</v>
      </c>
      <c r="L54" s="58">
        <f t="shared" si="14"/>
        <v>14.34</v>
      </c>
      <c r="M54" s="58">
        <f t="shared" si="15"/>
        <v>13.924617528113043</v>
      </c>
      <c r="P54" s="50"/>
    </row>
    <row r="55" spans="1:16" s="8" customFormat="1" ht="13.8" hidden="1" x14ac:dyDescent="0.3">
      <c r="A55" s="8">
        <v>7</v>
      </c>
      <c r="B55" s="19" t="s">
        <v>4</v>
      </c>
      <c r="C55" s="58">
        <f t="shared" si="8"/>
        <v>14.34</v>
      </c>
      <c r="D55" s="58">
        <f t="shared" si="9"/>
        <v>13.053185768909664</v>
      </c>
      <c r="F55" s="58">
        <f t="shared" si="10"/>
        <v>14.34</v>
      </c>
      <c r="G55" s="58">
        <f t="shared" si="11"/>
        <v>13.343663021977459</v>
      </c>
      <c r="I55" s="58">
        <f t="shared" si="12"/>
        <v>14.34</v>
      </c>
      <c r="J55" s="58">
        <f t="shared" si="13"/>
        <v>13.634140275045251</v>
      </c>
      <c r="L55" s="58">
        <f t="shared" si="14"/>
        <v>14.34</v>
      </c>
      <c r="M55" s="58">
        <f t="shared" si="15"/>
        <v>13.924617528113043</v>
      </c>
      <c r="P55" s="50"/>
    </row>
    <row r="56" spans="1:16" s="8" customFormat="1" ht="13.8" hidden="1" x14ac:dyDescent="0.3">
      <c r="A56" s="8">
        <v>8</v>
      </c>
      <c r="B56" s="19" t="s">
        <v>4</v>
      </c>
      <c r="C56" s="58">
        <f t="shared" si="8"/>
        <v>14.34</v>
      </c>
      <c r="D56" s="58">
        <f t="shared" si="9"/>
        <v>13.053185768909664</v>
      </c>
      <c r="F56" s="58">
        <f t="shared" si="10"/>
        <v>14.34</v>
      </c>
      <c r="G56" s="58">
        <f t="shared" si="11"/>
        <v>13.343663021977459</v>
      </c>
      <c r="I56" s="58">
        <f t="shared" si="12"/>
        <v>14.34</v>
      </c>
      <c r="J56" s="58">
        <f t="shared" si="13"/>
        <v>13.634140275045251</v>
      </c>
      <c r="L56" s="58">
        <f t="shared" si="14"/>
        <v>14.34</v>
      </c>
      <c r="M56" s="58">
        <f t="shared" si="15"/>
        <v>13.924617528113043</v>
      </c>
      <c r="P56" s="50"/>
    </row>
    <row r="57" spans="1:16" s="8" customFormat="1" ht="13.8" hidden="1" x14ac:dyDescent="0.3">
      <c r="A57" s="8">
        <v>9</v>
      </c>
      <c r="B57" s="19" t="s">
        <v>4</v>
      </c>
      <c r="C57" s="58">
        <f t="shared" si="8"/>
        <v>14.34</v>
      </c>
      <c r="D57" s="58">
        <f t="shared" si="9"/>
        <v>13.053185768909664</v>
      </c>
      <c r="F57" s="58">
        <f t="shared" si="10"/>
        <v>14.34</v>
      </c>
      <c r="G57" s="58">
        <f t="shared" si="11"/>
        <v>13.343663021977459</v>
      </c>
      <c r="I57" s="58">
        <f t="shared" si="12"/>
        <v>14.34</v>
      </c>
      <c r="J57" s="58">
        <f t="shared" si="13"/>
        <v>13.634140275045251</v>
      </c>
      <c r="L57" s="58">
        <f t="shared" si="14"/>
        <v>14.34</v>
      </c>
      <c r="M57" s="58">
        <f t="shared" si="15"/>
        <v>13.924617528113043</v>
      </c>
      <c r="P57" s="50"/>
    </row>
    <row r="58" spans="1:16" s="8" customFormat="1" ht="13.8" hidden="1" x14ac:dyDescent="0.3">
      <c r="A58" s="8">
        <v>10</v>
      </c>
      <c r="B58" s="19" t="s">
        <v>4</v>
      </c>
      <c r="C58" s="58">
        <f t="shared" si="8"/>
        <v>9.91</v>
      </c>
      <c r="D58" s="58">
        <f t="shared" si="9"/>
        <v>13.053185768909664</v>
      </c>
      <c r="F58" s="58">
        <f t="shared" si="10"/>
        <v>10.91</v>
      </c>
      <c r="G58" s="58">
        <f t="shared" si="11"/>
        <v>13.343663021977459</v>
      </c>
      <c r="I58" s="58">
        <f t="shared" si="12"/>
        <v>11.91</v>
      </c>
      <c r="J58" s="58">
        <f t="shared" si="13"/>
        <v>13.634140275045251</v>
      </c>
      <c r="L58" s="58">
        <f t="shared" si="14"/>
        <v>12.91</v>
      </c>
      <c r="M58" s="58">
        <f t="shared" si="15"/>
        <v>13.924617528113043</v>
      </c>
      <c r="P58" s="50"/>
    </row>
    <row r="59" spans="1:16" s="8" customFormat="1" ht="13.8" hidden="1" x14ac:dyDescent="0.3">
      <c r="A59" s="8">
        <v>11</v>
      </c>
      <c r="B59" s="19" t="s">
        <v>4</v>
      </c>
      <c r="C59" s="58">
        <f t="shared" si="8"/>
        <v>9.91</v>
      </c>
      <c r="D59" s="58">
        <f t="shared" si="9"/>
        <v>13.053185768909664</v>
      </c>
      <c r="F59" s="58">
        <f t="shared" si="10"/>
        <v>10.91</v>
      </c>
      <c r="G59" s="58">
        <f t="shared" si="11"/>
        <v>13.343663021977459</v>
      </c>
      <c r="I59" s="58">
        <f t="shared" si="12"/>
        <v>11.91</v>
      </c>
      <c r="J59" s="58">
        <f t="shared" si="13"/>
        <v>13.634140275045251</v>
      </c>
      <c r="L59" s="58">
        <f t="shared" si="14"/>
        <v>12.91</v>
      </c>
      <c r="M59" s="58">
        <f t="shared" si="15"/>
        <v>13.924617528113043</v>
      </c>
      <c r="P59" s="50"/>
    </row>
    <row r="60" spans="1:16" s="8" customFormat="1" ht="13.8" hidden="1" x14ac:dyDescent="0.3">
      <c r="A60" s="8">
        <v>12</v>
      </c>
      <c r="B60" s="19" t="s">
        <v>4</v>
      </c>
      <c r="C60" s="58">
        <f t="shared" si="8"/>
        <v>9.91</v>
      </c>
      <c r="D60" s="58">
        <f t="shared" si="9"/>
        <v>13.053185768909664</v>
      </c>
      <c r="F60" s="58">
        <f t="shared" si="10"/>
        <v>10.91</v>
      </c>
      <c r="G60" s="58">
        <f t="shared" si="11"/>
        <v>13.343663021977459</v>
      </c>
      <c r="I60" s="58">
        <f t="shared" si="12"/>
        <v>11.91</v>
      </c>
      <c r="J60" s="58">
        <f t="shared" si="13"/>
        <v>13.634140275045251</v>
      </c>
      <c r="L60" s="58">
        <f t="shared" si="14"/>
        <v>12.91</v>
      </c>
      <c r="M60" s="58">
        <f t="shared" si="15"/>
        <v>13.924617528113043</v>
      </c>
      <c r="P60" s="50"/>
    </row>
    <row r="61" spans="1:16" s="8" customFormat="1" ht="13.8" hidden="1" x14ac:dyDescent="0.3">
      <c r="A61" s="8">
        <v>13</v>
      </c>
      <c r="B61" s="19" t="s">
        <v>4</v>
      </c>
      <c r="C61" s="58">
        <f t="shared" si="8"/>
        <v>9.91</v>
      </c>
      <c r="D61" s="58">
        <f t="shared" si="9"/>
        <v>13.053185768909664</v>
      </c>
      <c r="F61" s="58">
        <f t="shared" si="10"/>
        <v>10.91</v>
      </c>
      <c r="G61" s="58">
        <f t="shared" si="11"/>
        <v>13.343663021977459</v>
      </c>
      <c r="I61" s="58">
        <f t="shared" si="12"/>
        <v>11.91</v>
      </c>
      <c r="J61" s="58">
        <f t="shared" si="13"/>
        <v>13.634140275045251</v>
      </c>
      <c r="L61" s="58">
        <f t="shared" si="14"/>
        <v>12.91</v>
      </c>
      <c r="M61" s="58">
        <f t="shared" si="15"/>
        <v>13.924617528113043</v>
      </c>
      <c r="P61" s="50"/>
    </row>
    <row r="62" spans="1:16" s="8" customFormat="1" ht="13.8" hidden="1" x14ac:dyDescent="0.3">
      <c r="A62" s="8">
        <v>14</v>
      </c>
      <c r="B62" s="19" t="s">
        <v>4</v>
      </c>
      <c r="C62" s="58">
        <f>IF(C40&lt;2,C40*(C$7-C$13)*C$15+(1-C40)*(C$11-C$13),IF((C40&gt;6),IF(D40&lt;2,D40*(C$11-C$13),0)))</f>
        <v>9.91</v>
      </c>
      <c r="D62" s="58">
        <f t="shared" si="9"/>
        <v>13.053185768909664</v>
      </c>
      <c r="F62" s="58">
        <f>IF(F40&lt;2,F40*(F$7-F$13)*F$15+(1-F40)*(F$11-F$13),IF((F40&gt;6),IF(G40&lt;2,G40*(F$11-F$13),0)))</f>
        <v>10.91</v>
      </c>
      <c r="G62" s="58">
        <f t="shared" si="11"/>
        <v>13.343663021977459</v>
      </c>
      <c r="I62" s="58">
        <f>IF(I40&lt;2,I40*(I$7-I$13)*I$15+(1-I40)*(I$11-I$13),IF((I40&gt;6),IF(J40&lt;2,J40*(I$11-I$13),0)))</f>
        <v>11.91</v>
      </c>
      <c r="J62" s="58">
        <f t="shared" si="13"/>
        <v>13.634140275045251</v>
      </c>
      <c r="L62" s="58">
        <f>IF(L40&lt;2,L40*(L$7-L$13)*L$15+(1-L40)*(L$11-L$13),IF((L40&gt;6),IF(M40&lt;2,M40*(L$11-L$13),0)))</f>
        <v>12.91</v>
      </c>
      <c r="M62" s="58">
        <f t="shared" si="15"/>
        <v>13.924617528113043</v>
      </c>
      <c r="P62" s="50"/>
    </row>
    <row r="63" spans="1:16" s="8" customFormat="1" ht="13.8" hidden="1" x14ac:dyDescent="0.3">
      <c r="A63" s="8">
        <v>15</v>
      </c>
      <c r="B63" s="19" t="s">
        <v>4</v>
      </c>
      <c r="C63" s="58">
        <f t="shared" si="8"/>
        <v>0</v>
      </c>
      <c r="D63" s="58">
        <f t="shared" si="9"/>
        <v>0</v>
      </c>
      <c r="F63" s="58">
        <f t="shared" si="10"/>
        <v>0</v>
      </c>
      <c r="G63" s="58">
        <f t="shared" si="11"/>
        <v>0</v>
      </c>
      <c r="I63" s="58">
        <f t="shared" si="12"/>
        <v>0</v>
      </c>
      <c r="J63" s="58">
        <f t="shared" si="13"/>
        <v>0</v>
      </c>
      <c r="L63" s="58">
        <f t="shared" si="14"/>
        <v>0</v>
      </c>
      <c r="M63" s="58">
        <f t="shared" si="15"/>
        <v>0</v>
      </c>
      <c r="P63" s="50"/>
    </row>
    <row r="64" spans="1:16" s="8" customFormat="1" ht="13.8" hidden="1" x14ac:dyDescent="0.3">
      <c r="A64" s="8">
        <v>16</v>
      </c>
      <c r="B64" s="19" t="s">
        <v>4</v>
      </c>
      <c r="C64" s="58">
        <f t="shared" si="8"/>
        <v>0</v>
      </c>
      <c r="D64" s="58">
        <f t="shared" si="9"/>
        <v>0</v>
      </c>
      <c r="F64" s="58">
        <f t="shared" si="10"/>
        <v>0</v>
      </c>
      <c r="G64" s="58">
        <f t="shared" si="11"/>
        <v>0</v>
      </c>
      <c r="I64" s="58">
        <f t="shared" si="12"/>
        <v>0</v>
      </c>
      <c r="J64" s="58">
        <f t="shared" si="13"/>
        <v>0</v>
      </c>
      <c r="L64" s="58">
        <f t="shared" si="14"/>
        <v>0</v>
      </c>
      <c r="M64" s="58">
        <f t="shared" si="15"/>
        <v>0</v>
      </c>
      <c r="P64" s="50"/>
    </row>
    <row r="65" spans="1:16" s="8" customFormat="1" ht="13.8" hidden="1" x14ac:dyDescent="0.3">
      <c r="A65" s="8">
        <v>17</v>
      </c>
      <c r="B65" s="19" t="s">
        <v>4</v>
      </c>
      <c r="C65" s="58">
        <f t="shared" si="8"/>
        <v>0</v>
      </c>
      <c r="D65" s="58">
        <f t="shared" si="9"/>
        <v>0</v>
      </c>
      <c r="F65" s="58">
        <f t="shared" si="10"/>
        <v>0</v>
      </c>
      <c r="G65" s="58">
        <f t="shared" si="11"/>
        <v>0</v>
      </c>
      <c r="I65" s="58">
        <f t="shared" si="12"/>
        <v>0</v>
      </c>
      <c r="J65" s="58">
        <f t="shared" si="13"/>
        <v>0</v>
      </c>
      <c r="L65" s="58">
        <f t="shared" si="14"/>
        <v>0</v>
      </c>
      <c r="M65" s="58">
        <f t="shared" si="15"/>
        <v>0</v>
      </c>
      <c r="P65" s="50"/>
    </row>
    <row r="66" spans="1:16" s="8" customFormat="1" ht="13.8" hidden="1" x14ac:dyDescent="0.3">
      <c r="A66" s="8">
        <v>18</v>
      </c>
      <c r="B66" s="19" t="s">
        <v>4</v>
      </c>
      <c r="C66" s="58">
        <f t="shared" si="8"/>
        <v>0</v>
      </c>
      <c r="D66" s="58">
        <f t="shared" si="9"/>
        <v>0</v>
      </c>
      <c r="F66" s="58">
        <f t="shared" si="10"/>
        <v>0</v>
      </c>
      <c r="G66" s="58">
        <f t="shared" si="11"/>
        <v>0</v>
      </c>
      <c r="I66" s="58">
        <f t="shared" si="12"/>
        <v>0</v>
      </c>
      <c r="J66" s="58">
        <f t="shared" si="13"/>
        <v>0</v>
      </c>
      <c r="L66" s="58">
        <f t="shared" si="14"/>
        <v>0</v>
      </c>
      <c r="M66" s="58">
        <f t="shared" si="15"/>
        <v>0</v>
      </c>
      <c r="P66" s="50"/>
    </row>
    <row r="67" spans="1:16" s="8" customFormat="1" ht="13.8" hidden="1" x14ac:dyDescent="0.3">
      <c r="A67" s="8">
        <v>19</v>
      </c>
      <c r="B67" s="19" t="s">
        <v>4</v>
      </c>
      <c r="C67" s="58">
        <f t="shared" si="8"/>
        <v>0</v>
      </c>
      <c r="D67" s="58">
        <f t="shared" si="9"/>
        <v>0</v>
      </c>
      <c r="F67" s="58">
        <f t="shared" si="10"/>
        <v>0</v>
      </c>
      <c r="G67" s="58">
        <f t="shared" si="11"/>
        <v>0</v>
      </c>
      <c r="I67" s="58">
        <f t="shared" si="12"/>
        <v>0</v>
      </c>
      <c r="J67" s="58">
        <f t="shared" si="13"/>
        <v>0</v>
      </c>
      <c r="L67" s="58">
        <f t="shared" si="14"/>
        <v>0</v>
      </c>
      <c r="M67" s="58">
        <f t="shared" si="15"/>
        <v>0</v>
      </c>
      <c r="P67" s="50"/>
    </row>
    <row r="68" spans="1:16" s="8" customFormat="1" ht="13.8" hidden="1" x14ac:dyDescent="0.3">
      <c r="A68" s="8">
        <v>20</v>
      </c>
      <c r="B68" s="19" t="s">
        <v>4</v>
      </c>
      <c r="C68" s="58">
        <f t="shared" si="8"/>
        <v>0</v>
      </c>
      <c r="D68" s="58">
        <f t="shared" si="9"/>
        <v>0</v>
      </c>
      <c r="F68" s="58">
        <f t="shared" si="10"/>
        <v>0</v>
      </c>
      <c r="G68" s="58">
        <f t="shared" si="11"/>
        <v>0</v>
      </c>
      <c r="I68" s="58">
        <f t="shared" si="12"/>
        <v>0</v>
      </c>
      <c r="J68" s="58">
        <f t="shared" si="13"/>
        <v>0</v>
      </c>
      <c r="L68" s="58">
        <f t="shared" si="14"/>
        <v>0</v>
      </c>
      <c r="M68" s="58">
        <f t="shared" si="15"/>
        <v>0</v>
      </c>
      <c r="P68" s="50"/>
    </row>
    <row r="69" spans="1:16" s="45" customFormat="1" ht="13.8" hidden="1" x14ac:dyDescent="0.3">
      <c r="A69" s="43" t="s">
        <v>1</v>
      </c>
      <c r="B69" s="43" t="s">
        <v>4</v>
      </c>
      <c r="C69" s="59">
        <f>SUM(C70:C89)</f>
        <v>134.36937788455728</v>
      </c>
      <c r="D69" s="59">
        <f>SUM(D70:D89)</f>
        <v>134.36937788455714</v>
      </c>
      <c r="F69" s="59">
        <f>SUM(F70:F89)</f>
        <v>137.35954813688755</v>
      </c>
      <c r="G69" s="59">
        <f>SUM(G70:G89)</f>
        <v>137.35954813688744</v>
      </c>
      <c r="I69" s="59">
        <f>SUM(I70:I89)</f>
        <v>140.3497183892178</v>
      </c>
      <c r="J69" s="59">
        <f>SUM(J70:J89)</f>
        <v>140.34971838921768</v>
      </c>
      <c r="L69" s="59">
        <f>SUM(L70:L89)</f>
        <v>143.33988864154807</v>
      </c>
      <c r="M69" s="59">
        <f>SUM(M70:M89)</f>
        <v>143.33988864154796</v>
      </c>
      <c r="P69" s="51"/>
    </row>
    <row r="70" spans="1:16" s="8" customFormat="1" ht="13.8" hidden="1" x14ac:dyDescent="0.3">
      <c r="A70" s="8">
        <v>1</v>
      </c>
      <c r="B70" s="19" t="s">
        <v>4</v>
      </c>
      <c r="C70" s="58">
        <f t="shared" ref="C70:D85" si="16">C49/(1+C$17)^$A49</f>
        <v>13.736500241593612</v>
      </c>
      <c r="D70" s="58">
        <f t="shared" si="16"/>
        <v>12.503841664448668</v>
      </c>
      <c r="F70" s="58">
        <f t="shared" ref="F70:G70" si="17">F49/(1+F$17)^$A49</f>
        <v>13.736500241593612</v>
      </c>
      <c r="G70" s="58">
        <f t="shared" si="17"/>
        <v>12.782094164932854</v>
      </c>
      <c r="I70" s="58">
        <f t="shared" ref="I70:J70" si="18">I49/(1+I$17)^$A49</f>
        <v>13.736500241593612</v>
      </c>
      <c r="J70" s="58">
        <f t="shared" si="18"/>
        <v>13.060346665417036</v>
      </c>
      <c r="L70" s="58">
        <f t="shared" ref="L70:M70" si="19">L49/(1+L$17)^$A49</f>
        <v>13.736500241593612</v>
      </c>
      <c r="M70" s="58">
        <f t="shared" si="19"/>
        <v>13.338599165901218</v>
      </c>
      <c r="P70" s="50"/>
    </row>
    <row r="71" spans="1:16" s="8" customFormat="1" ht="13.8" hidden="1" x14ac:dyDescent="0.3">
      <c r="A71" s="8">
        <v>2</v>
      </c>
      <c r="B71" s="19" t="s">
        <v>4</v>
      </c>
      <c r="C71" s="58">
        <f t="shared" si="16"/>
        <v>13.15839880664584</v>
      </c>
      <c r="D71" s="58">
        <f t="shared" si="16"/>
        <v>11.977616739508186</v>
      </c>
      <c r="F71" s="58">
        <f t="shared" ref="F71:G71" si="20">F50/(1+F$17)^$A50</f>
        <v>13.15839880664584</v>
      </c>
      <c r="G71" s="58">
        <f t="shared" si="20"/>
        <v>12.244158966853028</v>
      </c>
      <c r="I71" s="58">
        <f t="shared" ref="I71:J71" si="21">I50/(1+I$17)^$A50</f>
        <v>13.15839880664584</v>
      </c>
      <c r="J71" s="58">
        <f t="shared" si="21"/>
        <v>12.510701194197868</v>
      </c>
      <c r="L71" s="58">
        <f t="shared" ref="L71:M71" si="22">L50/(1+L$17)^$A50</f>
        <v>13.15839880664584</v>
      </c>
      <c r="M71" s="58">
        <f t="shared" si="22"/>
        <v>12.777243421542707</v>
      </c>
      <c r="P71" s="50"/>
    </row>
    <row r="72" spans="1:16" s="8" customFormat="1" ht="13.8" hidden="1" x14ac:dyDescent="0.3">
      <c r="A72" s="8">
        <v>3</v>
      </c>
      <c r="B72" s="19" t="s">
        <v>4</v>
      </c>
      <c r="C72" s="58">
        <f t="shared" si="16"/>
        <v>12.604626805193563</v>
      </c>
      <c r="D72" s="58">
        <f t="shared" si="16"/>
        <v>11.473538022034163</v>
      </c>
      <c r="F72" s="58">
        <f t="shared" ref="F72:G72" si="23">F51/(1+F$17)^$A51</f>
        <v>12.604626805193563</v>
      </c>
      <c r="G72" s="58">
        <f t="shared" si="23"/>
        <v>11.72886280378572</v>
      </c>
      <c r="I72" s="58">
        <f t="shared" ref="I72:J72" si="24">I51/(1+I$17)^$A51</f>
        <v>12.604626805193563</v>
      </c>
      <c r="J72" s="58">
        <f t="shared" si="24"/>
        <v>11.984187585537274</v>
      </c>
      <c r="L72" s="58">
        <f t="shared" ref="L72:M72" si="25">L51/(1+L$17)^$A51</f>
        <v>12.604626805193563</v>
      </c>
      <c r="M72" s="58">
        <f t="shared" si="25"/>
        <v>12.239512367288828</v>
      </c>
      <c r="P72" s="50"/>
    </row>
    <row r="73" spans="1:16" s="8" customFormat="1" ht="13.8" hidden="1" x14ac:dyDescent="0.3">
      <c r="A73" s="8">
        <v>4</v>
      </c>
      <c r="B73" s="19" t="s">
        <v>4</v>
      </c>
      <c r="C73" s="58">
        <f t="shared" si="16"/>
        <v>12.074160331571735</v>
      </c>
      <c r="D73" s="58">
        <f t="shared" si="16"/>
        <v>10.990673487559675</v>
      </c>
      <c r="F73" s="58">
        <f t="shared" ref="F73:G73" si="26">F52/(1+F$17)^$A52</f>
        <v>12.074160331571735</v>
      </c>
      <c r="G73" s="58">
        <f t="shared" si="26"/>
        <v>11.235252910587228</v>
      </c>
      <c r="I73" s="58">
        <f t="shared" ref="I73:J73" si="27">I52/(1+I$17)^$A52</f>
        <v>12.074160331571735</v>
      </c>
      <c r="J73" s="58">
        <f t="shared" si="27"/>
        <v>11.479832333614777</v>
      </c>
      <c r="L73" s="58">
        <f t="shared" ref="L73:M73" si="28">L52/(1+L$17)^$A52</f>
        <v>12.074160331571735</v>
      </c>
      <c r="M73" s="58">
        <f t="shared" si="28"/>
        <v>11.724411756642327</v>
      </c>
      <c r="P73" s="50"/>
    </row>
    <row r="74" spans="1:16" s="8" customFormat="1" ht="13.8" hidden="1" x14ac:dyDescent="0.3">
      <c r="A74" s="8">
        <v>5</v>
      </c>
      <c r="B74" s="19" t="s">
        <v>4</v>
      </c>
      <c r="C74" s="58">
        <f t="shared" si="16"/>
        <v>11.566018571246524</v>
      </c>
      <c r="D74" s="58">
        <f t="shared" si="16"/>
        <v>10.528130335923292</v>
      </c>
      <c r="F74" s="58">
        <f t="shared" ref="F74:G74" si="29">F53/(1+F$17)^$A53</f>
        <v>11.566018571246524</v>
      </c>
      <c r="G74" s="58">
        <f t="shared" si="29"/>
        <v>10.762416619291965</v>
      </c>
      <c r="I74" s="58">
        <f t="shared" ref="I74:J74" si="30">I53/(1+I$17)^$A53</f>
        <v>11.566018571246524</v>
      </c>
      <c r="J74" s="58">
        <f t="shared" si="30"/>
        <v>10.996702902660639</v>
      </c>
      <c r="L74" s="58">
        <f t="shared" ref="L74:M74" si="31">L53/(1+L$17)^$A53</f>
        <v>11.566018571246524</v>
      </c>
      <c r="M74" s="58">
        <f t="shared" si="31"/>
        <v>11.23098918602931</v>
      </c>
      <c r="P74" s="50"/>
    </row>
    <row r="75" spans="1:16" s="8" customFormat="1" ht="13.8" hidden="1" x14ac:dyDescent="0.3">
      <c r="A75" s="8">
        <v>6</v>
      </c>
      <c r="B75" s="19" t="s">
        <v>4</v>
      </c>
      <c r="C75" s="58">
        <f t="shared" si="16"/>
        <v>11.079261987322459</v>
      </c>
      <c r="D75" s="58">
        <f t="shared" si="16"/>
        <v>10.085053340511807</v>
      </c>
      <c r="F75" s="58">
        <f t="shared" ref="F75:G75" si="32">F54/(1+F$17)^$A54</f>
        <v>11.079261987322459</v>
      </c>
      <c r="G75" s="58">
        <f t="shared" si="32"/>
        <v>10.309479671620306</v>
      </c>
      <c r="I75" s="58">
        <f t="shared" ref="I75:J75" si="33">I54/(1+I$17)^$A54</f>
        <v>11.079261987322459</v>
      </c>
      <c r="J75" s="58">
        <f t="shared" si="33"/>
        <v>10.533906002728802</v>
      </c>
      <c r="L75" s="58">
        <f t="shared" ref="L75:M75" si="34">L54/(1+L$17)^$A54</f>
        <v>11.079261987322459</v>
      </c>
      <c r="M75" s="58">
        <f t="shared" si="34"/>
        <v>10.758332333837298</v>
      </c>
      <c r="P75" s="50"/>
    </row>
    <row r="76" spans="1:16" s="8" customFormat="1" ht="13.8" hidden="1" x14ac:dyDescent="0.3">
      <c r="A76" s="8">
        <v>7</v>
      </c>
      <c r="B76" s="19" t="s">
        <v>4</v>
      </c>
      <c r="C76" s="58">
        <f t="shared" si="16"/>
        <v>10.612990583370564</v>
      </c>
      <c r="D76" s="58">
        <f t="shared" si="16"/>
        <v>9.6606232669752377</v>
      </c>
      <c r="F76" s="58">
        <f t="shared" ref="F76:G76" si="35">F55/(1+F$17)^$A55</f>
        <v>10.612990583370564</v>
      </c>
      <c r="G76" s="58">
        <f t="shared" si="35"/>
        <v>9.8756046025046569</v>
      </c>
      <c r="I76" s="58">
        <f t="shared" ref="I76:J76" si="36">I55/(1+I$17)^$A55</f>
        <v>10.612990583370564</v>
      </c>
      <c r="J76" s="58">
        <f t="shared" si="36"/>
        <v>10.090585938034073</v>
      </c>
      <c r="L76" s="58">
        <f t="shared" ref="L76:M76" si="37">L55/(1+L$17)^$A55</f>
        <v>10.612990583370564</v>
      </c>
      <c r="M76" s="58">
        <f t="shared" si="37"/>
        <v>10.305567273563488</v>
      </c>
      <c r="P76" s="50"/>
    </row>
    <row r="77" spans="1:16" s="8" customFormat="1" ht="13.8" hidden="1" x14ac:dyDescent="0.3">
      <c r="A77" s="8">
        <v>8</v>
      </c>
      <c r="B77" s="19" t="s">
        <v>4</v>
      </c>
      <c r="C77" s="58">
        <f t="shared" si="16"/>
        <v>10.166342239365443</v>
      </c>
      <c r="D77" s="58">
        <f t="shared" si="16"/>
        <v>9.2540553584902518</v>
      </c>
      <c r="F77" s="58">
        <f t="shared" ref="F77:G77" si="38">F56/(1+F$17)^$A56</f>
        <v>10.166342239365443</v>
      </c>
      <c r="G77" s="58">
        <f t="shared" si="38"/>
        <v>9.4599891916449224</v>
      </c>
      <c r="I77" s="58">
        <f t="shared" ref="I77:J77" si="39">I56/(1+I$17)^$A56</f>
        <v>10.166342239365443</v>
      </c>
      <c r="J77" s="58">
        <f t="shared" si="39"/>
        <v>9.6659230247995893</v>
      </c>
      <c r="L77" s="58">
        <f t="shared" ref="L77:M77" si="40">L56/(1+L$17)^$A56</f>
        <v>10.166342239365443</v>
      </c>
      <c r="M77" s="58">
        <f t="shared" si="40"/>
        <v>9.871856857954258</v>
      </c>
      <c r="P77" s="50"/>
    </row>
    <row r="78" spans="1:16" s="8" customFormat="1" ht="13.8" hidden="1" x14ac:dyDescent="0.3">
      <c r="A78" s="8">
        <v>9</v>
      </c>
      <c r="B78" s="19" t="s">
        <v>4</v>
      </c>
      <c r="C78" s="58">
        <f t="shared" si="16"/>
        <v>9.7384911176545845</v>
      </c>
      <c r="D78" s="58">
        <f t="shared" si="16"/>
        <v>8.864597884771408</v>
      </c>
      <c r="F78" s="58">
        <f t="shared" ref="F78:G78" si="41">F57/(1+F$17)^$A57</f>
        <v>9.7384911176545845</v>
      </c>
      <c r="G78" s="58">
        <f t="shared" si="41"/>
        <v>9.0618649802303644</v>
      </c>
      <c r="I78" s="58">
        <f t="shared" ref="I78:J78" si="42">I57/(1+I$17)^$A57</f>
        <v>9.7384911176545845</v>
      </c>
      <c r="J78" s="58">
        <f t="shared" si="42"/>
        <v>9.259132075689319</v>
      </c>
      <c r="L78" s="58">
        <f t="shared" ref="L78:M78" si="43">L57/(1+L$17)^$A57</f>
        <v>9.7384911176545845</v>
      </c>
      <c r="M78" s="58">
        <f t="shared" si="43"/>
        <v>9.4563991711482718</v>
      </c>
      <c r="P78" s="50"/>
    </row>
    <row r="79" spans="1:16" s="8" customFormat="1" ht="13.8" hidden="1" x14ac:dyDescent="0.3">
      <c r="A79" s="8">
        <v>10</v>
      </c>
      <c r="B79" s="19" t="s">
        <v>4</v>
      </c>
      <c r="C79" s="58">
        <f t="shared" si="16"/>
        <v>6.4467840451801957</v>
      </c>
      <c r="D79" s="58">
        <f t="shared" si="16"/>
        <v>8.4915307521473267</v>
      </c>
      <c r="F79" s="58">
        <f t="shared" ref="F79:G79" si="44">F58/(1+F$17)^$A58</f>
        <v>7.0973172485283493</v>
      </c>
      <c r="G79" s="58">
        <f t="shared" si="44"/>
        <v>8.6804958500852916</v>
      </c>
      <c r="I79" s="58">
        <f t="shared" ref="I79:J79" si="45">I58/(1+I$17)^$A58</f>
        <v>7.7478504518765021</v>
      </c>
      <c r="J79" s="58">
        <f t="shared" si="45"/>
        <v>8.8694609480232547</v>
      </c>
      <c r="L79" s="58">
        <f t="shared" ref="L79:M79" si="46">L58/(1+L$17)^$A58</f>
        <v>8.3983836552246558</v>
      </c>
      <c r="M79" s="58">
        <f t="shared" si="46"/>
        <v>9.0584260459612178</v>
      </c>
      <c r="P79" s="50"/>
    </row>
    <row r="80" spans="1:16" s="8" customFormat="1" ht="13.8" hidden="1" x14ac:dyDescent="0.3">
      <c r="A80" s="8">
        <v>11</v>
      </c>
      <c r="B80" s="19" t="s">
        <v>4</v>
      </c>
      <c r="C80" s="58">
        <f t="shared" si="16"/>
        <v>6.1754707527280059</v>
      </c>
      <c r="D80" s="58">
        <f t="shared" si="16"/>
        <v>8.1341641721318929</v>
      </c>
      <c r="F80" s="58">
        <f t="shared" ref="F80:G80" si="47">F59/(1+F$17)^$A59</f>
        <v>6.7986262272716997</v>
      </c>
      <c r="G80" s="58">
        <f t="shared" si="47"/>
        <v>8.3151766626115045</v>
      </c>
      <c r="I80" s="58">
        <f t="shared" ref="I80:J80" si="48">I59/(1+I$17)^$A59</f>
        <v>7.4217817018153944</v>
      </c>
      <c r="J80" s="58">
        <f t="shared" si="48"/>
        <v>8.4961891530911124</v>
      </c>
      <c r="L80" s="58">
        <f t="shared" ref="L80:M80" si="49">L59/(1+L$17)^$A59</f>
        <v>8.0449371763590882</v>
      </c>
      <c r="M80" s="58">
        <f t="shared" si="49"/>
        <v>8.6772016435707204</v>
      </c>
      <c r="P80" s="50"/>
    </row>
    <row r="81" spans="1:16" s="8" customFormat="1" ht="13.8" hidden="1" x14ac:dyDescent="0.3">
      <c r="A81" s="8">
        <v>12</v>
      </c>
      <c r="B81" s="19" t="s">
        <v>4</v>
      </c>
      <c r="C81" s="58">
        <f t="shared" si="16"/>
        <v>5.9155756964297446</v>
      </c>
      <c r="D81" s="58">
        <f t="shared" si="16"/>
        <v>7.7918373860287202</v>
      </c>
      <c r="F81" s="58">
        <f t="shared" ref="F81:G81" si="50">F60/(1+F$17)^$A60</f>
        <v>6.5125056355245725</v>
      </c>
      <c r="G81" s="58">
        <f t="shared" si="50"/>
        <v>7.9652319550109123</v>
      </c>
      <c r="I81" s="58">
        <f t="shared" ref="I81:J81" si="51">I60/(1+I$17)^$A60</f>
        <v>7.1094355746194005</v>
      </c>
      <c r="J81" s="58">
        <f t="shared" si="51"/>
        <v>8.1386265239931017</v>
      </c>
      <c r="L81" s="58">
        <f t="shared" ref="L81:M81" si="52">L60/(1+L$17)^$A60</f>
        <v>7.7063655137142284</v>
      </c>
      <c r="M81" s="58">
        <f t="shared" si="52"/>
        <v>8.3120210929752911</v>
      </c>
      <c r="P81" s="50"/>
    </row>
    <row r="82" spans="1:16" s="8" customFormat="1" ht="13.8" hidden="1" x14ac:dyDescent="0.3">
      <c r="A82" s="8">
        <v>13</v>
      </c>
      <c r="B82" s="19" t="s">
        <v>4</v>
      </c>
      <c r="C82" s="58">
        <f t="shared" si="16"/>
        <v>5.6666183391333673</v>
      </c>
      <c r="D82" s="58">
        <f t="shared" si="16"/>
        <v>7.4639174432107147</v>
      </c>
      <c r="F82" s="58">
        <f t="shared" ref="F82:G82" si="53">F61/(1+F$17)^$A61</f>
        <v>6.2384264460085808</v>
      </c>
      <c r="G82" s="58">
        <f t="shared" si="53"/>
        <v>7.6300146913777231</v>
      </c>
      <c r="I82" s="58">
        <f t="shared" ref="I82:J82" si="54">I61/(1+I$17)^$A61</f>
        <v>6.8102345528837942</v>
      </c>
      <c r="J82" s="58">
        <f t="shared" si="54"/>
        <v>7.7961119395447289</v>
      </c>
      <c r="L82" s="58">
        <f t="shared" ref="L82:M82" si="55">L61/(1+L$17)^$A61</f>
        <v>7.3820426597590076</v>
      </c>
      <c r="M82" s="58">
        <f t="shared" si="55"/>
        <v>7.9622091877117356</v>
      </c>
      <c r="P82" s="50"/>
    </row>
    <row r="83" spans="1:16" s="8" customFormat="1" ht="13.8" hidden="1" x14ac:dyDescent="0.3">
      <c r="A83" s="8">
        <v>14</v>
      </c>
      <c r="B83" s="19" t="s">
        <v>4</v>
      </c>
      <c r="C83" s="58">
        <f t="shared" si="16"/>
        <v>5.4281383671216377</v>
      </c>
      <c r="D83" s="58">
        <f t="shared" si="16"/>
        <v>7.1497980308158118</v>
      </c>
      <c r="F83" s="58">
        <f t="shared" ref="F83:G83" si="56">F62/(1+F$17)^$A62</f>
        <v>5.9758818955900166</v>
      </c>
      <c r="G83" s="58">
        <f t="shared" si="56"/>
        <v>7.3089050663509685</v>
      </c>
      <c r="I83" s="58">
        <f t="shared" ref="I83:J83" si="57">I62/(1+I$17)^$A62</f>
        <v>6.5236254240583955</v>
      </c>
      <c r="J83" s="58">
        <f t="shared" si="57"/>
        <v>7.4680121018861234</v>
      </c>
      <c r="L83" s="58">
        <f t="shared" ref="L83:M83" si="58">L62/(1+L$17)^$A62</f>
        <v>7.0713689525267753</v>
      </c>
      <c r="M83" s="58">
        <f t="shared" si="58"/>
        <v>7.6271191374212775</v>
      </c>
      <c r="P83" s="50"/>
    </row>
    <row r="84" spans="1:16" s="8" customFormat="1" ht="13.8" hidden="1" x14ac:dyDescent="0.3">
      <c r="A84" s="8">
        <v>15</v>
      </c>
      <c r="B84" s="19" t="s">
        <v>4</v>
      </c>
      <c r="C84" s="58">
        <f t="shared" si="16"/>
        <v>0</v>
      </c>
      <c r="D84" s="58">
        <f t="shared" si="16"/>
        <v>0</v>
      </c>
      <c r="F84" s="58">
        <f t="shared" ref="F84:G84" si="59">F63/(1+F$17)^$A63</f>
        <v>0</v>
      </c>
      <c r="G84" s="58">
        <f t="shared" si="59"/>
        <v>0</v>
      </c>
      <c r="I84" s="58">
        <f t="shared" ref="I84:J84" si="60">I63/(1+I$17)^$A63</f>
        <v>0</v>
      </c>
      <c r="J84" s="58">
        <f t="shared" si="60"/>
        <v>0</v>
      </c>
      <c r="L84" s="58">
        <f t="shared" ref="L84:M84" si="61">L63/(1+L$17)^$A63</f>
        <v>0</v>
      </c>
      <c r="M84" s="58">
        <f t="shared" si="61"/>
        <v>0</v>
      </c>
      <c r="P84" s="50"/>
    </row>
    <row r="85" spans="1:16" s="8" customFormat="1" ht="13.8" hidden="1" x14ac:dyDescent="0.3">
      <c r="A85" s="8">
        <v>16</v>
      </c>
      <c r="B85" s="19" t="s">
        <v>4</v>
      </c>
      <c r="C85" s="58">
        <f t="shared" si="16"/>
        <v>0</v>
      </c>
      <c r="D85" s="58">
        <f t="shared" si="16"/>
        <v>0</v>
      </c>
      <c r="F85" s="58">
        <f t="shared" ref="F85:G85" si="62">F64/(1+F$17)^$A64</f>
        <v>0</v>
      </c>
      <c r="G85" s="58">
        <f t="shared" si="62"/>
        <v>0</v>
      </c>
      <c r="I85" s="58">
        <f t="shared" ref="I85:J85" si="63">I64/(1+I$17)^$A64</f>
        <v>0</v>
      </c>
      <c r="J85" s="58">
        <f t="shared" si="63"/>
        <v>0</v>
      </c>
      <c r="L85" s="58">
        <f t="shared" ref="L85:M85" si="64">L64/(1+L$17)^$A64</f>
        <v>0</v>
      </c>
      <c r="M85" s="58">
        <f t="shared" si="64"/>
        <v>0</v>
      </c>
      <c r="P85" s="50"/>
    </row>
    <row r="86" spans="1:16" s="8" customFormat="1" ht="13.8" hidden="1" x14ac:dyDescent="0.3">
      <c r="A86" s="8">
        <v>17</v>
      </c>
      <c r="B86" s="19" t="s">
        <v>4</v>
      </c>
      <c r="C86" s="58">
        <f t="shared" ref="C86:D89" si="65">C65/(1+C$17)^$A65</f>
        <v>0</v>
      </c>
      <c r="D86" s="58">
        <f t="shared" si="65"/>
        <v>0</v>
      </c>
      <c r="F86" s="58">
        <f t="shared" ref="F86:G86" si="66">F65/(1+F$17)^$A65</f>
        <v>0</v>
      </c>
      <c r="G86" s="58">
        <f t="shared" si="66"/>
        <v>0</v>
      </c>
      <c r="I86" s="58">
        <f t="shared" ref="I86:J86" si="67">I65/(1+I$17)^$A65</f>
        <v>0</v>
      </c>
      <c r="J86" s="58">
        <f t="shared" si="67"/>
        <v>0</v>
      </c>
      <c r="L86" s="58">
        <f t="shared" ref="L86:M86" si="68">L65/(1+L$17)^$A65</f>
        <v>0</v>
      </c>
      <c r="M86" s="58">
        <f t="shared" si="68"/>
        <v>0</v>
      </c>
      <c r="P86" s="50"/>
    </row>
    <row r="87" spans="1:16" s="8" customFormat="1" ht="13.8" hidden="1" x14ac:dyDescent="0.3">
      <c r="A87" s="8">
        <v>18</v>
      </c>
      <c r="B87" s="19" t="s">
        <v>4</v>
      </c>
      <c r="C87" s="58">
        <f t="shared" si="65"/>
        <v>0</v>
      </c>
      <c r="D87" s="58">
        <f t="shared" si="65"/>
        <v>0</v>
      </c>
      <c r="F87" s="58">
        <f t="shared" ref="F87:G87" si="69">F66/(1+F$17)^$A66</f>
        <v>0</v>
      </c>
      <c r="G87" s="58">
        <f t="shared" si="69"/>
        <v>0</v>
      </c>
      <c r="I87" s="58">
        <f t="shared" ref="I87:J87" si="70">I66/(1+I$17)^$A66</f>
        <v>0</v>
      </c>
      <c r="J87" s="58">
        <f t="shared" si="70"/>
        <v>0</v>
      </c>
      <c r="L87" s="58">
        <f t="shared" ref="L87:M87" si="71">L66/(1+L$17)^$A66</f>
        <v>0</v>
      </c>
      <c r="M87" s="58">
        <f t="shared" si="71"/>
        <v>0</v>
      </c>
      <c r="P87" s="50"/>
    </row>
    <row r="88" spans="1:16" s="8" customFormat="1" ht="13.8" hidden="1" x14ac:dyDescent="0.3">
      <c r="A88" s="8">
        <v>19</v>
      </c>
      <c r="B88" s="19" t="s">
        <v>4</v>
      </c>
      <c r="C88" s="58">
        <f t="shared" si="65"/>
        <v>0</v>
      </c>
      <c r="D88" s="58">
        <f t="shared" si="65"/>
        <v>0</v>
      </c>
      <c r="F88" s="58">
        <f t="shared" ref="F88:G88" si="72">F67/(1+F$17)^$A67</f>
        <v>0</v>
      </c>
      <c r="G88" s="58">
        <f t="shared" si="72"/>
        <v>0</v>
      </c>
      <c r="I88" s="58">
        <f t="shared" ref="I88:J88" si="73">I67/(1+I$17)^$A67</f>
        <v>0</v>
      </c>
      <c r="J88" s="58">
        <f t="shared" si="73"/>
        <v>0</v>
      </c>
      <c r="L88" s="58">
        <f t="shared" ref="L88:M88" si="74">L67/(1+L$17)^$A67</f>
        <v>0</v>
      </c>
      <c r="M88" s="58">
        <f t="shared" si="74"/>
        <v>0</v>
      </c>
      <c r="P88" s="50"/>
    </row>
    <row r="89" spans="1:16" s="8" customFormat="1" ht="13.8" hidden="1" x14ac:dyDescent="0.3">
      <c r="A89" s="8">
        <v>20</v>
      </c>
      <c r="B89" s="19" t="s">
        <v>4</v>
      </c>
      <c r="C89" s="58">
        <f t="shared" si="65"/>
        <v>0</v>
      </c>
      <c r="D89" s="58">
        <f t="shared" si="65"/>
        <v>0</v>
      </c>
      <c r="F89" s="58">
        <f t="shared" ref="F89:G89" si="75">F68/(1+F$17)^$A68</f>
        <v>0</v>
      </c>
      <c r="G89" s="58">
        <f t="shared" si="75"/>
        <v>0</v>
      </c>
      <c r="I89" s="58">
        <f t="shared" ref="I89:J89" si="76">I68/(1+I$17)^$A68</f>
        <v>0</v>
      </c>
      <c r="J89" s="58">
        <f t="shared" si="76"/>
        <v>0</v>
      </c>
      <c r="L89" s="58">
        <f t="shared" ref="L89:M89" si="77">L68/(1+L$17)^$A68</f>
        <v>0</v>
      </c>
      <c r="M89" s="58">
        <f t="shared" si="77"/>
        <v>0</v>
      </c>
      <c r="P89" s="50"/>
    </row>
    <row r="90" spans="1:16" hidden="1" x14ac:dyDescent="0.3">
      <c r="A90" s="46"/>
      <c r="B90" s="47"/>
      <c r="C90" s="58"/>
      <c r="D90" s="58"/>
      <c r="F90" s="58"/>
      <c r="G90" s="58"/>
      <c r="I90" s="58"/>
      <c r="J90" s="58"/>
      <c r="L90" s="58"/>
      <c r="M90" s="58"/>
    </row>
    <row r="91" spans="1:16" hidden="1" x14ac:dyDescent="0.3">
      <c r="A91" s="40" t="s">
        <v>3</v>
      </c>
      <c r="C91" s="61"/>
      <c r="D91" s="61"/>
      <c r="F91" s="61"/>
      <c r="G91" s="61"/>
      <c r="I91" s="61"/>
      <c r="J91" s="61"/>
      <c r="L91" s="61"/>
      <c r="M91" s="61"/>
    </row>
    <row r="92" spans="1:16" s="45" customFormat="1" ht="13.8" hidden="1" x14ac:dyDescent="0.3">
      <c r="A92" s="43" t="s">
        <v>2</v>
      </c>
      <c r="B92" s="43" t="s">
        <v>0</v>
      </c>
      <c r="C92" s="59">
        <f>SUM(C93:C112)</f>
        <v>14</v>
      </c>
      <c r="D92" s="59">
        <f>SUM(D93:D112)</f>
        <v>14</v>
      </c>
      <c r="F92" s="59">
        <f>SUM(F93:F112)</f>
        <v>14</v>
      </c>
      <c r="G92" s="59">
        <f>SUM(G93:G112)</f>
        <v>14</v>
      </c>
      <c r="I92" s="59">
        <f>SUM(I93:I112)</f>
        <v>14</v>
      </c>
      <c r="J92" s="59">
        <f>SUM(J93:J112)</f>
        <v>14</v>
      </c>
      <c r="L92" s="59">
        <f>SUM(L93:L112)</f>
        <v>14</v>
      </c>
      <c r="M92" s="59">
        <f>SUM(M93:M112)</f>
        <v>14</v>
      </c>
      <c r="P92" s="51"/>
    </row>
    <row r="93" spans="1:16" s="8" customFormat="1" ht="13.8" hidden="1" x14ac:dyDescent="0.3">
      <c r="A93" s="8">
        <v>1</v>
      </c>
      <c r="B93" s="19" t="s">
        <v>0</v>
      </c>
      <c r="C93" s="60">
        <f>IF(D27&lt;2,D27*C$15,0)</f>
        <v>1</v>
      </c>
      <c r="D93" s="60">
        <f>IF(D27&lt;2,D27*D$15,0)</f>
        <v>1</v>
      </c>
      <c r="F93" s="60">
        <f>IF(G27&lt;2,G27*F$15,0)</f>
        <v>1</v>
      </c>
      <c r="G93" s="60">
        <f>IF(G27&lt;2,G27*G$15,0)</f>
        <v>1</v>
      </c>
      <c r="I93" s="60">
        <f>IF(J27&lt;2,J27*I$15,0)</f>
        <v>1</v>
      </c>
      <c r="J93" s="60">
        <f>IF(J27&lt;2,J27*J$15,0)</f>
        <v>1</v>
      </c>
      <c r="L93" s="60">
        <f>IF(M27&lt;2,M27*L$15,0)</f>
        <v>1</v>
      </c>
      <c r="M93" s="60">
        <f>IF(M27&lt;2,M27*M$15,0)</f>
        <v>1</v>
      </c>
      <c r="P93" s="50"/>
    </row>
    <row r="94" spans="1:16" s="8" customFormat="1" ht="13.8" hidden="1" x14ac:dyDescent="0.3">
      <c r="A94" s="8">
        <v>2</v>
      </c>
      <c r="B94" s="19" t="s">
        <v>0</v>
      </c>
      <c r="C94" s="60">
        <f t="shared" ref="C94:C112" si="78">IF(D28&lt;2,D28*C$15,0)</f>
        <v>1</v>
      </c>
      <c r="D94" s="60">
        <f t="shared" ref="D94:D112" si="79">IF(D28&lt;2,D28*D$15,0)</f>
        <v>1</v>
      </c>
      <c r="F94" s="60">
        <f t="shared" ref="F94:F112" si="80">IF(G28&lt;2,G28*F$15,0)</f>
        <v>1</v>
      </c>
      <c r="G94" s="60">
        <f t="shared" ref="G94:G112" si="81">IF(G28&lt;2,G28*G$15,0)</f>
        <v>1</v>
      </c>
      <c r="I94" s="60">
        <f t="shared" ref="I94:I112" si="82">IF(J28&lt;2,J28*I$15,0)</f>
        <v>1</v>
      </c>
      <c r="J94" s="60">
        <f t="shared" ref="J94:J112" si="83">IF(J28&lt;2,J28*J$15,0)</f>
        <v>1</v>
      </c>
      <c r="L94" s="60">
        <f t="shared" ref="L94:L112" si="84">IF(M28&lt;2,M28*L$15,0)</f>
        <v>1</v>
      </c>
      <c r="M94" s="60">
        <f t="shared" ref="M94:M112" si="85">IF(M28&lt;2,M28*M$15,0)</f>
        <v>1</v>
      </c>
      <c r="P94" s="50"/>
    </row>
    <row r="95" spans="1:16" s="8" customFormat="1" ht="13.8" hidden="1" x14ac:dyDescent="0.3">
      <c r="A95" s="8">
        <v>3</v>
      </c>
      <c r="B95" s="19" t="s">
        <v>0</v>
      </c>
      <c r="C95" s="60">
        <f t="shared" si="78"/>
        <v>1</v>
      </c>
      <c r="D95" s="60">
        <f t="shared" si="79"/>
        <v>1</v>
      </c>
      <c r="F95" s="60">
        <f t="shared" si="80"/>
        <v>1</v>
      </c>
      <c r="G95" s="60">
        <f t="shared" si="81"/>
        <v>1</v>
      </c>
      <c r="I95" s="60">
        <f t="shared" si="82"/>
        <v>1</v>
      </c>
      <c r="J95" s="60">
        <f t="shared" si="83"/>
        <v>1</v>
      </c>
      <c r="L95" s="60">
        <f t="shared" si="84"/>
        <v>1</v>
      </c>
      <c r="M95" s="60">
        <f t="shared" si="85"/>
        <v>1</v>
      </c>
      <c r="P95" s="50"/>
    </row>
    <row r="96" spans="1:16" s="8" customFormat="1" ht="13.8" hidden="1" x14ac:dyDescent="0.3">
      <c r="A96" s="8">
        <v>4</v>
      </c>
      <c r="B96" s="19" t="s">
        <v>0</v>
      </c>
      <c r="C96" s="60">
        <f t="shared" si="78"/>
        <v>1</v>
      </c>
      <c r="D96" s="60">
        <f t="shared" si="79"/>
        <v>1</v>
      </c>
      <c r="F96" s="60">
        <f t="shared" si="80"/>
        <v>1</v>
      </c>
      <c r="G96" s="60">
        <f t="shared" si="81"/>
        <v>1</v>
      </c>
      <c r="I96" s="60">
        <f t="shared" si="82"/>
        <v>1</v>
      </c>
      <c r="J96" s="60">
        <f t="shared" si="83"/>
        <v>1</v>
      </c>
      <c r="L96" s="60">
        <f t="shared" si="84"/>
        <v>1</v>
      </c>
      <c r="M96" s="60">
        <f t="shared" si="85"/>
        <v>1</v>
      </c>
      <c r="P96" s="50"/>
    </row>
    <row r="97" spans="1:16" s="8" customFormat="1" ht="13.8" hidden="1" x14ac:dyDescent="0.3">
      <c r="A97" s="8">
        <v>5</v>
      </c>
      <c r="B97" s="19" t="s">
        <v>0</v>
      </c>
      <c r="C97" s="60">
        <f t="shared" si="78"/>
        <v>1</v>
      </c>
      <c r="D97" s="60">
        <f t="shared" si="79"/>
        <v>1</v>
      </c>
      <c r="F97" s="60">
        <f t="shared" si="80"/>
        <v>1</v>
      </c>
      <c r="G97" s="60">
        <f t="shared" si="81"/>
        <v>1</v>
      </c>
      <c r="I97" s="60">
        <f t="shared" si="82"/>
        <v>1</v>
      </c>
      <c r="J97" s="60">
        <f t="shared" si="83"/>
        <v>1</v>
      </c>
      <c r="L97" s="60">
        <f t="shared" si="84"/>
        <v>1</v>
      </c>
      <c r="M97" s="60">
        <f t="shared" si="85"/>
        <v>1</v>
      </c>
      <c r="P97" s="50"/>
    </row>
    <row r="98" spans="1:16" s="8" customFormat="1" ht="13.8" hidden="1" x14ac:dyDescent="0.3">
      <c r="A98" s="8">
        <v>6</v>
      </c>
      <c r="B98" s="19" t="s">
        <v>0</v>
      </c>
      <c r="C98" s="60">
        <f t="shared" si="78"/>
        <v>1</v>
      </c>
      <c r="D98" s="60">
        <f t="shared" si="79"/>
        <v>1</v>
      </c>
      <c r="F98" s="60">
        <f t="shared" si="80"/>
        <v>1</v>
      </c>
      <c r="G98" s="60">
        <f t="shared" si="81"/>
        <v>1</v>
      </c>
      <c r="I98" s="60">
        <f t="shared" si="82"/>
        <v>1</v>
      </c>
      <c r="J98" s="60">
        <f t="shared" si="83"/>
        <v>1</v>
      </c>
      <c r="L98" s="60">
        <f t="shared" si="84"/>
        <v>1</v>
      </c>
      <c r="M98" s="60">
        <f t="shared" si="85"/>
        <v>1</v>
      </c>
      <c r="P98" s="50"/>
    </row>
    <row r="99" spans="1:16" s="8" customFormat="1" ht="13.8" hidden="1" x14ac:dyDescent="0.3">
      <c r="A99" s="8">
        <v>7</v>
      </c>
      <c r="B99" s="19" t="s">
        <v>0</v>
      </c>
      <c r="C99" s="60">
        <f t="shared" si="78"/>
        <v>1</v>
      </c>
      <c r="D99" s="60">
        <f t="shared" si="79"/>
        <v>1</v>
      </c>
      <c r="F99" s="60">
        <f t="shared" si="80"/>
        <v>1</v>
      </c>
      <c r="G99" s="60">
        <f t="shared" si="81"/>
        <v>1</v>
      </c>
      <c r="I99" s="60">
        <f t="shared" si="82"/>
        <v>1</v>
      </c>
      <c r="J99" s="60">
        <f t="shared" si="83"/>
        <v>1</v>
      </c>
      <c r="L99" s="60">
        <f t="shared" si="84"/>
        <v>1</v>
      </c>
      <c r="M99" s="60">
        <f t="shared" si="85"/>
        <v>1</v>
      </c>
      <c r="P99" s="50"/>
    </row>
    <row r="100" spans="1:16" s="8" customFormat="1" ht="13.8" hidden="1" x14ac:dyDescent="0.3">
      <c r="A100" s="8">
        <v>8</v>
      </c>
      <c r="B100" s="19" t="s">
        <v>0</v>
      </c>
      <c r="C100" s="60">
        <f t="shared" si="78"/>
        <v>1</v>
      </c>
      <c r="D100" s="60">
        <f t="shared" si="79"/>
        <v>1</v>
      </c>
      <c r="F100" s="60">
        <f t="shared" si="80"/>
        <v>1</v>
      </c>
      <c r="G100" s="60">
        <f t="shared" si="81"/>
        <v>1</v>
      </c>
      <c r="I100" s="60">
        <f t="shared" si="82"/>
        <v>1</v>
      </c>
      <c r="J100" s="60">
        <f t="shared" si="83"/>
        <v>1</v>
      </c>
      <c r="L100" s="60">
        <f t="shared" si="84"/>
        <v>1</v>
      </c>
      <c r="M100" s="60">
        <f t="shared" si="85"/>
        <v>1</v>
      </c>
      <c r="P100" s="50"/>
    </row>
    <row r="101" spans="1:16" s="8" customFormat="1" ht="13.8" hidden="1" x14ac:dyDescent="0.3">
      <c r="A101" s="8">
        <v>9</v>
      </c>
      <c r="B101" s="19" t="s">
        <v>0</v>
      </c>
      <c r="C101" s="60">
        <f t="shared" si="78"/>
        <v>1</v>
      </c>
      <c r="D101" s="60">
        <f t="shared" si="79"/>
        <v>1</v>
      </c>
      <c r="F101" s="60">
        <f t="shared" si="80"/>
        <v>1</v>
      </c>
      <c r="G101" s="60">
        <f t="shared" si="81"/>
        <v>1</v>
      </c>
      <c r="I101" s="60">
        <f t="shared" si="82"/>
        <v>1</v>
      </c>
      <c r="J101" s="60">
        <f t="shared" si="83"/>
        <v>1</v>
      </c>
      <c r="L101" s="60">
        <f t="shared" si="84"/>
        <v>1</v>
      </c>
      <c r="M101" s="60">
        <f t="shared" si="85"/>
        <v>1</v>
      </c>
      <c r="P101" s="50"/>
    </row>
    <row r="102" spans="1:16" s="8" customFormat="1" ht="13.8" hidden="1" x14ac:dyDescent="0.3">
      <c r="A102" s="8">
        <v>10</v>
      </c>
      <c r="B102" s="19" t="s">
        <v>0</v>
      </c>
      <c r="C102" s="60">
        <f t="shared" si="78"/>
        <v>1</v>
      </c>
      <c r="D102" s="60">
        <f t="shared" si="79"/>
        <v>1</v>
      </c>
      <c r="F102" s="60">
        <f t="shared" si="80"/>
        <v>1</v>
      </c>
      <c r="G102" s="60">
        <f t="shared" si="81"/>
        <v>1</v>
      </c>
      <c r="I102" s="60">
        <f t="shared" si="82"/>
        <v>1</v>
      </c>
      <c r="J102" s="60">
        <f t="shared" si="83"/>
        <v>1</v>
      </c>
      <c r="L102" s="60">
        <f t="shared" si="84"/>
        <v>1</v>
      </c>
      <c r="M102" s="60">
        <f t="shared" si="85"/>
        <v>1</v>
      </c>
      <c r="P102" s="50"/>
    </row>
    <row r="103" spans="1:16" s="8" customFormat="1" ht="13.8" hidden="1" x14ac:dyDescent="0.3">
      <c r="A103" s="8">
        <v>11</v>
      </c>
      <c r="B103" s="19" t="s">
        <v>0</v>
      </c>
      <c r="C103" s="60">
        <f t="shared" si="78"/>
        <v>1</v>
      </c>
      <c r="D103" s="60">
        <f t="shared" si="79"/>
        <v>1</v>
      </c>
      <c r="F103" s="60">
        <f t="shared" si="80"/>
        <v>1</v>
      </c>
      <c r="G103" s="60">
        <f t="shared" si="81"/>
        <v>1</v>
      </c>
      <c r="I103" s="60">
        <f t="shared" si="82"/>
        <v>1</v>
      </c>
      <c r="J103" s="60">
        <f t="shared" si="83"/>
        <v>1</v>
      </c>
      <c r="L103" s="60">
        <f t="shared" si="84"/>
        <v>1</v>
      </c>
      <c r="M103" s="60">
        <f t="shared" si="85"/>
        <v>1</v>
      </c>
      <c r="P103" s="50"/>
    </row>
    <row r="104" spans="1:16" s="8" customFormat="1" ht="13.8" hidden="1" x14ac:dyDescent="0.3">
      <c r="A104" s="8">
        <v>12</v>
      </c>
      <c r="B104" s="19" t="s">
        <v>0</v>
      </c>
      <c r="C104" s="60">
        <f t="shared" si="78"/>
        <v>1</v>
      </c>
      <c r="D104" s="60">
        <f t="shared" si="79"/>
        <v>1</v>
      </c>
      <c r="F104" s="60">
        <f t="shared" si="80"/>
        <v>1</v>
      </c>
      <c r="G104" s="60">
        <f t="shared" si="81"/>
        <v>1</v>
      </c>
      <c r="I104" s="60">
        <f t="shared" si="82"/>
        <v>1</v>
      </c>
      <c r="J104" s="60">
        <f t="shared" si="83"/>
        <v>1</v>
      </c>
      <c r="L104" s="60">
        <f t="shared" si="84"/>
        <v>1</v>
      </c>
      <c r="M104" s="60">
        <f t="shared" si="85"/>
        <v>1</v>
      </c>
      <c r="P104" s="50"/>
    </row>
    <row r="105" spans="1:16" s="8" customFormat="1" ht="13.8" hidden="1" x14ac:dyDescent="0.3">
      <c r="A105" s="8">
        <v>13</v>
      </c>
      <c r="B105" s="19" t="s">
        <v>0</v>
      </c>
      <c r="C105" s="60">
        <f t="shared" si="78"/>
        <v>1</v>
      </c>
      <c r="D105" s="60">
        <f t="shared" si="79"/>
        <v>1</v>
      </c>
      <c r="F105" s="60">
        <f t="shared" si="80"/>
        <v>1</v>
      </c>
      <c r="G105" s="60">
        <f t="shared" si="81"/>
        <v>1</v>
      </c>
      <c r="I105" s="60">
        <f t="shared" si="82"/>
        <v>1</v>
      </c>
      <c r="J105" s="60">
        <f t="shared" si="83"/>
        <v>1</v>
      </c>
      <c r="L105" s="60">
        <f t="shared" si="84"/>
        <v>1</v>
      </c>
      <c r="M105" s="60">
        <f t="shared" si="85"/>
        <v>1</v>
      </c>
      <c r="P105" s="50"/>
    </row>
    <row r="106" spans="1:16" s="8" customFormat="1" ht="13.8" hidden="1" x14ac:dyDescent="0.3">
      <c r="A106" s="8">
        <v>14</v>
      </c>
      <c r="B106" s="19" t="s">
        <v>0</v>
      </c>
      <c r="C106" s="60">
        <f t="shared" si="78"/>
        <v>1</v>
      </c>
      <c r="D106" s="60">
        <f t="shared" si="79"/>
        <v>1</v>
      </c>
      <c r="F106" s="60">
        <f t="shared" si="80"/>
        <v>1</v>
      </c>
      <c r="G106" s="60">
        <f t="shared" si="81"/>
        <v>1</v>
      </c>
      <c r="I106" s="60">
        <f t="shared" si="82"/>
        <v>1</v>
      </c>
      <c r="J106" s="60">
        <f t="shared" si="83"/>
        <v>1</v>
      </c>
      <c r="L106" s="60">
        <f t="shared" si="84"/>
        <v>1</v>
      </c>
      <c r="M106" s="60">
        <f t="shared" si="85"/>
        <v>1</v>
      </c>
      <c r="P106" s="50"/>
    </row>
    <row r="107" spans="1:16" s="8" customFormat="1" ht="13.8" hidden="1" x14ac:dyDescent="0.3">
      <c r="A107" s="8">
        <v>15</v>
      </c>
      <c r="B107" s="19" t="s">
        <v>0</v>
      </c>
      <c r="C107" s="60">
        <f t="shared" si="78"/>
        <v>0</v>
      </c>
      <c r="D107" s="60">
        <f t="shared" si="79"/>
        <v>0</v>
      </c>
      <c r="F107" s="60">
        <f t="shared" si="80"/>
        <v>0</v>
      </c>
      <c r="G107" s="60">
        <f t="shared" si="81"/>
        <v>0</v>
      </c>
      <c r="I107" s="60">
        <f t="shared" si="82"/>
        <v>0</v>
      </c>
      <c r="J107" s="60">
        <f t="shared" si="83"/>
        <v>0</v>
      </c>
      <c r="L107" s="60">
        <f t="shared" si="84"/>
        <v>0</v>
      </c>
      <c r="M107" s="60">
        <f t="shared" si="85"/>
        <v>0</v>
      </c>
      <c r="P107" s="50"/>
    </row>
    <row r="108" spans="1:16" s="8" customFormat="1" ht="13.8" hidden="1" x14ac:dyDescent="0.3">
      <c r="A108" s="8">
        <v>16</v>
      </c>
      <c r="B108" s="19" t="s">
        <v>0</v>
      </c>
      <c r="C108" s="60">
        <f t="shared" si="78"/>
        <v>0</v>
      </c>
      <c r="D108" s="60">
        <f t="shared" si="79"/>
        <v>0</v>
      </c>
      <c r="F108" s="60">
        <f t="shared" si="80"/>
        <v>0</v>
      </c>
      <c r="G108" s="60">
        <f t="shared" si="81"/>
        <v>0</v>
      </c>
      <c r="I108" s="60">
        <f t="shared" si="82"/>
        <v>0</v>
      </c>
      <c r="J108" s="60">
        <f t="shared" si="83"/>
        <v>0</v>
      </c>
      <c r="L108" s="60">
        <f t="shared" si="84"/>
        <v>0</v>
      </c>
      <c r="M108" s="60">
        <f t="shared" si="85"/>
        <v>0</v>
      </c>
      <c r="P108" s="50"/>
    </row>
    <row r="109" spans="1:16" s="8" customFormat="1" ht="13.8" hidden="1" x14ac:dyDescent="0.3">
      <c r="A109" s="8">
        <v>17</v>
      </c>
      <c r="B109" s="19" t="s">
        <v>0</v>
      </c>
      <c r="C109" s="60">
        <f t="shared" si="78"/>
        <v>0</v>
      </c>
      <c r="D109" s="60">
        <f t="shared" si="79"/>
        <v>0</v>
      </c>
      <c r="F109" s="60">
        <f t="shared" si="80"/>
        <v>0</v>
      </c>
      <c r="G109" s="60">
        <f t="shared" si="81"/>
        <v>0</v>
      </c>
      <c r="I109" s="60">
        <f t="shared" si="82"/>
        <v>0</v>
      </c>
      <c r="J109" s="60">
        <f t="shared" si="83"/>
        <v>0</v>
      </c>
      <c r="L109" s="60">
        <f t="shared" si="84"/>
        <v>0</v>
      </c>
      <c r="M109" s="60">
        <f t="shared" si="85"/>
        <v>0</v>
      </c>
      <c r="P109" s="50"/>
    </row>
    <row r="110" spans="1:16" s="8" customFormat="1" ht="13.8" hidden="1" x14ac:dyDescent="0.3">
      <c r="A110" s="8">
        <v>18</v>
      </c>
      <c r="B110" s="19" t="s">
        <v>0</v>
      </c>
      <c r="C110" s="60">
        <f t="shared" si="78"/>
        <v>0</v>
      </c>
      <c r="D110" s="60">
        <f t="shared" si="79"/>
        <v>0</v>
      </c>
      <c r="F110" s="60">
        <f t="shared" si="80"/>
        <v>0</v>
      </c>
      <c r="G110" s="60">
        <f t="shared" si="81"/>
        <v>0</v>
      </c>
      <c r="I110" s="60">
        <f t="shared" si="82"/>
        <v>0</v>
      </c>
      <c r="J110" s="60">
        <f t="shared" si="83"/>
        <v>0</v>
      </c>
      <c r="L110" s="60">
        <f t="shared" si="84"/>
        <v>0</v>
      </c>
      <c r="M110" s="60">
        <f t="shared" si="85"/>
        <v>0</v>
      </c>
      <c r="P110" s="50"/>
    </row>
    <row r="111" spans="1:16" s="8" customFormat="1" ht="13.8" hidden="1" x14ac:dyDescent="0.3">
      <c r="A111" s="8">
        <v>19</v>
      </c>
      <c r="B111" s="19" t="s">
        <v>0</v>
      </c>
      <c r="C111" s="60">
        <f t="shared" si="78"/>
        <v>0</v>
      </c>
      <c r="D111" s="60">
        <f t="shared" si="79"/>
        <v>0</v>
      </c>
      <c r="F111" s="60">
        <f t="shared" si="80"/>
        <v>0</v>
      </c>
      <c r="G111" s="60">
        <f t="shared" si="81"/>
        <v>0</v>
      </c>
      <c r="I111" s="60">
        <f t="shared" si="82"/>
        <v>0</v>
      </c>
      <c r="J111" s="60">
        <f t="shared" si="83"/>
        <v>0</v>
      </c>
      <c r="L111" s="60">
        <f t="shared" si="84"/>
        <v>0</v>
      </c>
      <c r="M111" s="60">
        <f t="shared" si="85"/>
        <v>0</v>
      </c>
      <c r="P111" s="50"/>
    </row>
    <row r="112" spans="1:16" s="8" customFormat="1" ht="13.8" hidden="1" x14ac:dyDescent="0.3">
      <c r="A112" s="8">
        <v>20</v>
      </c>
      <c r="B112" s="19" t="s">
        <v>0</v>
      </c>
      <c r="C112" s="60">
        <f t="shared" si="78"/>
        <v>0</v>
      </c>
      <c r="D112" s="60">
        <f t="shared" si="79"/>
        <v>0</v>
      </c>
      <c r="F112" s="60">
        <f t="shared" si="80"/>
        <v>0</v>
      </c>
      <c r="G112" s="60">
        <f t="shared" si="81"/>
        <v>0</v>
      </c>
      <c r="I112" s="60">
        <f t="shared" si="82"/>
        <v>0</v>
      </c>
      <c r="J112" s="60">
        <f t="shared" si="83"/>
        <v>0</v>
      </c>
      <c r="L112" s="60">
        <f t="shared" si="84"/>
        <v>0</v>
      </c>
      <c r="M112" s="60">
        <f t="shared" si="85"/>
        <v>0</v>
      </c>
      <c r="P112" s="50"/>
    </row>
    <row r="113" spans="1:16" hidden="1" x14ac:dyDescent="0.3">
      <c r="A113" s="46"/>
      <c r="B113" s="47"/>
      <c r="C113" s="61"/>
      <c r="D113" s="61"/>
      <c r="F113" s="61"/>
      <c r="G113" s="61"/>
      <c r="I113" s="61"/>
      <c r="J113" s="61"/>
      <c r="L113" s="61"/>
      <c r="M113" s="61"/>
    </row>
    <row r="114" spans="1:16" s="45" customFormat="1" ht="13.8" hidden="1" x14ac:dyDescent="0.3">
      <c r="A114" s="43" t="s">
        <v>1</v>
      </c>
      <c r="B114" s="43" t="s">
        <v>0</v>
      </c>
      <c r="C114" s="59">
        <f>SUM(C115:C134)</f>
        <v>10.293991081058603</v>
      </c>
      <c r="D114" s="59">
        <f>SUM(D115:D134)</f>
        <v>10.293991081058603</v>
      </c>
      <c r="F114" s="59">
        <f>SUM(F115:F134)</f>
        <v>10.293991081058603</v>
      </c>
      <c r="G114" s="59">
        <f>SUM(G115:G134)</f>
        <v>10.293991081058603</v>
      </c>
      <c r="I114" s="59">
        <f>SUM(I115:I134)</f>
        <v>10.293991081058603</v>
      </c>
      <c r="J114" s="59">
        <f>SUM(J115:J134)</f>
        <v>10.293991081058603</v>
      </c>
      <c r="L114" s="59">
        <f>SUM(L115:L134)</f>
        <v>10.293991081058603</v>
      </c>
      <c r="M114" s="59">
        <f>SUM(M115:M134)</f>
        <v>10.293991081058603</v>
      </c>
      <c r="P114" s="51"/>
    </row>
    <row r="115" spans="1:16" s="8" customFormat="1" ht="13.8" hidden="1" x14ac:dyDescent="0.3">
      <c r="A115" s="8">
        <v>1</v>
      </c>
      <c r="B115" s="19" t="s">
        <v>0</v>
      </c>
      <c r="C115" s="1">
        <f t="shared" ref="C115:D130" si="86">C93/(1+C$17)^$A115</f>
        <v>0.95791494013902456</v>
      </c>
      <c r="D115" s="1">
        <f t="shared" si="86"/>
        <v>0.95791494013902456</v>
      </c>
      <c r="F115" s="1">
        <f t="shared" ref="F115:G115" si="87">F93/(1+F$17)^$A115</f>
        <v>0.95791494013902456</v>
      </c>
      <c r="G115" s="1">
        <f t="shared" si="87"/>
        <v>0.95791494013902456</v>
      </c>
      <c r="I115" s="1">
        <f t="shared" ref="I115:J115" si="88">I93/(1+I$17)^$A115</f>
        <v>0.95791494013902456</v>
      </c>
      <c r="J115" s="1">
        <f t="shared" si="88"/>
        <v>0.95791494013902456</v>
      </c>
      <c r="L115" s="1">
        <f t="shared" ref="L115:M115" si="89">L93/(1+L$17)^$A115</f>
        <v>0.95791494013902456</v>
      </c>
      <c r="M115" s="1">
        <f t="shared" si="89"/>
        <v>0.95791494013902456</v>
      </c>
      <c r="P115" s="50"/>
    </row>
    <row r="116" spans="1:16" s="8" customFormat="1" ht="13.8" hidden="1" x14ac:dyDescent="0.3">
      <c r="A116" s="8">
        <v>2</v>
      </c>
      <c r="B116" s="19" t="s">
        <v>0</v>
      </c>
      <c r="C116" s="1">
        <f t="shared" si="86"/>
        <v>0.91760103254155101</v>
      </c>
      <c r="D116" s="1">
        <f t="shared" si="86"/>
        <v>0.91760103254155101</v>
      </c>
      <c r="F116" s="1">
        <f t="shared" ref="F116:G116" si="90">F94/(1+F$17)^$A116</f>
        <v>0.91760103254155101</v>
      </c>
      <c r="G116" s="1">
        <f t="shared" si="90"/>
        <v>0.91760103254155101</v>
      </c>
      <c r="I116" s="1">
        <f t="shared" ref="I116:J116" si="91">I94/(1+I$17)^$A116</f>
        <v>0.91760103254155101</v>
      </c>
      <c r="J116" s="1">
        <f t="shared" si="91"/>
        <v>0.91760103254155101</v>
      </c>
      <c r="L116" s="1">
        <f t="shared" ref="L116:M116" si="92">L94/(1+L$17)^$A116</f>
        <v>0.91760103254155101</v>
      </c>
      <c r="M116" s="1">
        <f t="shared" si="92"/>
        <v>0.91760103254155101</v>
      </c>
      <c r="P116" s="50"/>
    </row>
    <row r="117" spans="1:16" s="8" customFormat="1" ht="13.8" hidden="1" x14ac:dyDescent="0.3">
      <c r="A117" s="8">
        <v>3</v>
      </c>
      <c r="B117" s="19" t="s">
        <v>0</v>
      </c>
      <c r="C117" s="1">
        <f t="shared" si="86"/>
        <v>0.87898373815854691</v>
      </c>
      <c r="D117" s="1">
        <f t="shared" si="86"/>
        <v>0.87898373815854691</v>
      </c>
      <c r="F117" s="1">
        <f t="shared" ref="F117:G117" si="93">F95/(1+F$17)^$A117</f>
        <v>0.87898373815854691</v>
      </c>
      <c r="G117" s="1">
        <f t="shared" si="93"/>
        <v>0.87898373815854691</v>
      </c>
      <c r="I117" s="1">
        <f t="shared" ref="I117:J117" si="94">I95/(1+I$17)^$A117</f>
        <v>0.87898373815854691</v>
      </c>
      <c r="J117" s="1">
        <f t="shared" si="94"/>
        <v>0.87898373815854691</v>
      </c>
      <c r="L117" s="1">
        <f t="shared" ref="L117:M117" si="95">L95/(1+L$17)^$A117</f>
        <v>0.87898373815854691</v>
      </c>
      <c r="M117" s="1">
        <f t="shared" si="95"/>
        <v>0.87898373815854691</v>
      </c>
      <c r="P117" s="50"/>
    </row>
    <row r="118" spans="1:16" s="8" customFormat="1" ht="13.8" hidden="1" x14ac:dyDescent="0.3">
      <c r="A118" s="8">
        <v>4</v>
      </c>
      <c r="B118" s="19" t="s">
        <v>0</v>
      </c>
      <c r="C118" s="1">
        <f t="shared" si="86"/>
        <v>0.84199165492132044</v>
      </c>
      <c r="D118" s="1">
        <f t="shared" si="86"/>
        <v>0.84199165492132044</v>
      </c>
      <c r="F118" s="1">
        <f t="shared" ref="F118:G118" si="96">F96/(1+F$17)^$A118</f>
        <v>0.84199165492132044</v>
      </c>
      <c r="G118" s="1">
        <f t="shared" si="96"/>
        <v>0.84199165492132044</v>
      </c>
      <c r="I118" s="1">
        <f t="shared" ref="I118:J118" si="97">I96/(1+I$17)^$A118</f>
        <v>0.84199165492132044</v>
      </c>
      <c r="J118" s="1">
        <f t="shared" si="97"/>
        <v>0.84199165492132044</v>
      </c>
      <c r="L118" s="1">
        <f t="shared" ref="L118:M118" si="98">L96/(1+L$17)^$A118</f>
        <v>0.84199165492132044</v>
      </c>
      <c r="M118" s="1">
        <f t="shared" si="98"/>
        <v>0.84199165492132044</v>
      </c>
      <c r="P118" s="50"/>
    </row>
    <row r="119" spans="1:16" s="8" customFormat="1" ht="13.8" hidden="1" x14ac:dyDescent="0.3">
      <c r="A119" s="8">
        <v>5</v>
      </c>
      <c r="B119" s="19" t="s">
        <v>0</v>
      </c>
      <c r="C119" s="1">
        <f t="shared" si="86"/>
        <v>0.80655638572151489</v>
      </c>
      <c r="D119" s="1">
        <f t="shared" si="86"/>
        <v>0.80655638572151489</v>
      </c>
      <c r="F119" s="1">
        <f t="shared" ref="F119:G119" si="99">F97/(1+F$17)^$A119</f>
        <v>0.80655638572151489</v>
      </c>
      <c r="G119" s="1">
        <f t="shared" si="99"/>
        <v>0.80655638572151489</v>
      </c>
      <c r="I119" s="1">
        <f t="shared" ref="I119:J119" si="100">I97/(1+I$17)^$A119</f>
        <v>0.80655638572151489</v>
      </c>
      <c r="J119" s="1">
        <f t="shared" si="100"/>
        <v>0.80655638572151489</v>
      </c>
      <c r="L119" s="1">
        <f t="shared" ref="L119:M119" si="101">L97/(1+L$17)^$A119</f>
        <v>0.80655638572151489</v>
      </c>
      <c r="M119" s="1">
        <f t="shared" si="101"/>
        <v>0.80655638572151489</v>
      </c>
      <c r="P119" s="50"/>
    </row>
    <row r="120" spans="1:16" s="8" customFormat="1" ht="13.8" hidden="1" x14ac:dyDescent="0.3">
      <c r="A120" s="8">
        <v>6</v>
      </c>
      <c r="B120" s="19" t="s">
        <v>0</v>
      </c>
      <c r="C120" s="1">
        <f t="shared" si="86"/>
        <v>0.77261241194717278</v>
      </c>
      <c r="D120" s="1">
        <f t="shared" si="86"/>
        <v>0.77261241194717278</v>
      </c>
      <c r="F120" s="1">
        <f t="shared" ref="F120:G120" si="102">F98/(1+F$17)^$A120</f>
        <v>0.77261241194717278</v>
      </c>
      <c r="G120" s="1">
        <f t="shared" si="102"/>
        <v>0.77261241194717278</v>
      </c>
      <c r="I120" s="1">
        <f t="shared" ref="I120:J120" si="103">I98/(1+I$17)^$A120</f>
        <v>0.77261241194717278</v>
      </c>
      <c r="J120" s="1">
        <f t="shared" si="103"/>
        <v>0.77261241194717278</v>
      </c>
      <c r="L120" s="1">
        <f t="shared" ref="L120:M120" si="104">L98/(1+L$17)^$A120</f>
        <v>0.77261241194717278</v>
      </c>
      <c r="M120" s="1">
        <f t="shared" si="104"/>
        <v>0.77261241194717278</v>
      </c>
      <c r="P120" s="50"/>
    </row>
    <row r="121" spans="1:16" s="8" customFormat="1" ht="13.8" hidden="1" x14ac:dyDescent="0.3">
      <c r="A121" s="8">
        <v>7</v>
      </c>
      <c r="B121" s="19" t="s">
        <v>0</v>
      </c>
      <c r="C121" s="1">
        <f t="shared" si="86"/>
        <v>0.74009697234104355</v>
      </c>
      <c r="D121" s="1">
        <f t="shared" si="86"/>
        <v>0.74009697234104355</v>
      </c>
      <c r="F121" s="1">
        <f t="shared" ref="F121:G121" si="105">F99/(1+F$17)^$A121</f>
        <v>0.74009697234104355</v>
      </c>
      <c r="G121" s="1">
        <f t="shared" si="105"/>
        <v>0.74009697234104355</v>
      </c>
      <c r="I121" s="1">
        <f t="shared" ref="I121:J121" si="106">I99/(1+I$17)^$A121</f>
        <v>0.74009697234104355</v>
      </c>
      <c r="J121" s="1">
        <f t="shared" si="106"/>
        <v>0.74009697234104355</v>
      </c>
      <c r="L121" s="1">
        <f t="shared" ref="L121:M121" si="107">L99/(1+L$17)^$A121</f>
        <v>0.74009697234104355</v>
      </c>
      <c r="M121" s="1">
        <f t="shared" si="107"/>
        <v>0.74009697234104355</v>
      </c>
      <c r="P121" s="50"/>
    </row>
    <row r="122" spans="1:16" s="8" customFormat="1" ht="13.8" hidden="1" x14ac:dyDescent="0.3">
      <c r="A122" s="8">
        <v>8</v>
      </c>
      <c r="B122" s="19" t="s">
        <v>0</v>
      </c>
      <c r="C122" s="1">
        <f t="shared" si="86"/>
        <v>0.70894994695714386</v>
      </c>
      <c r="D122" s="1">
        <f t="shared" si="86"/>
        <v>0.70894994695714386</v>
      </c>
      <c r="F122" s="1">
        <f t="shared" ref="F122:G122" si="108">F100/(1+F$17)^$A122</f>
        <v>0.70894994695714386</v>
      </c>
      <c r="G122" s="1">
        <f t="shared" si="108"/>
        <v>0.70894994695714386</v>
      </c>
      <c r="I122" s="1">
        <f t="shared" ref="I122:J122" si="109">I100/(1+I$17)^$A122</f>
        <v>0.70894994695714386</v>
      </c>
      <c r="J122" s="1">
        <f t="shared" si="109"/>
        <v>0.70894994695714386</v>
      </c>
      <c r="L122" s="1">
        <f t="shared" ref="L122:M122" si="110">L100/(1+L$17)^$A122</f>
        <v>0.70894994695714386</v>
      </c>
      <c r="M122" s="1">
        <f t="shared" si="110"/>
        <v>0.70894994695714386</v>
      </c>
      <c r="P122" s="50"/>
    </row>
    <row r="123" spans="1:16" s="8" customFormat="1" ht="13.8" hidden="1" x14ac:dyDescent="0.3">
      <c r="A123" s="8">
        <v>9</v>
      </c>
      <c r="B123" s="19" t="s">
        <v>0</v>
      </c>
      <c r="C123" s="1">
        <f t="shared" si="86"/>
        <v>0.67911374600101715</v>
      </c>
      <c r="D123" s="1">
        <f t="shared" si="86"/>
        <v>0.67911374600101715</v>
      </c>
      <c r="F123" s="1">
        <f t="shared" ref="F123:G123" si="111">F101/(1+F$17)^$A123</f>
        <v>0.67911374600101715</v>
      </c>
      <c r="G123" s="1">
        <f t="shared" si="111"/>
        <v>0.67911374600101715</v>
      </c>
      <c r="I123" s="1">
        <f t="shared" ref="I123:J123" si="112">I101/(1+I$17)^$A123</f>
        <v>0.67911374600101715</v>
      </c>
      <c r="J123" s="1">
        <f t="shared" si="112"/>
        <v>0.67911374600101715</v>
      </c>
      <c r="L123" s="1">
        <f t="shared" ref="L123:M123" si="113">L101/(1+L$17)^$A123</f>
        <v>0.67911374600101715</v>
      </c>
      <c r="M123" s="1">
        <f t="shared" si="113"/>
        <v>0.67911374600101715</v>
      </c>
      <c r="P123" s="50"/>
    </row>
    <row r="124" spans="1:16" s="8" customFormat="1" ht="13.8" hidden="1" x14ac:dyDescent="0.3">
      <c r="A124" s="8">
        <v>10</v>
      </c>
      <c r="B124" s="19" t="s">
        <v>0</v>
      </c>
      <c r="C124" s="1">
        <f t="shared" si="86"/>
        <v>0.65053320334815301</v>
      </c>
      <c r="D124" s="1">
        <f t="shared" si="86"/>
        <v>0.65053320334815301</v>
      </c>
      <c r="F124" s="1">
        <f t="shared" ref="F124:G124" si="114">F102/(1+F$17)^$A124</f>
        <v>0.65053320334815301</v>
      </c>
      <c r="G124" s="1">
        <f t="shared" si="114"/>
        <v>0.65053320334815301</v>
      </c>
      <c r="I124" s="1">
        <f t="shared" ref="I124:J124" si="115">I102/(1+I$17)^$A124</f>
        <v>0.65053320334815301</v>
      </c>
      <c r="J124" s="1">
        <f t="shared" si="115"/>
        <v>0.65053320334815301</v>
      </c>
      <c r="L124" s="1">
        <f t="shared" ref="L124:M124" si="116">L102/(1+L$17)^$A124</f>
        <v>0.65053320334815301</v>
      </c>
      <c r="M124" s="1">
        <f t="shared" si="116"/>
        <v>0.65053320334815301</v>
      </c>
      <c r="P124" s="50"/>
    </row>
    <row r="125" spans="1:16" s="8" customFormat="1" ht="13.8" hidden="1" x14ac:dyDescent="0.3">
      <c r="A125" s="8">
        <v>11</v>
      </c>
      <c r="B125" s="19" t="s">
        <v>0</v>
      </c>
      <c r="C125" s="1">
        <f t="shared" si="86"/>
        <v>0.62315547454369391</v>
      </c>
      <c r="D125" s="1">
        <f t="shared" si="86"/>
        <v>0.62315547454369391</v>
      </c>
      <c r="F125" s="1">
        <f t="shared" ref="F125:G125" si="117">F103/(1+F$17)^$A125</f>
        <v>0.62315547454369391</v>
      </c>
      <c r="G125" s="1">
        <f t="shared" si="117"/>
        <v>0.62315547454369391</v>
      </c>
      <c r="I125" s="1">
        <f t="shared" ref="I125:J125" si="118">I103/(1+I$17)^$A125</f>
        <v>0.62315547454369391</v>
      </c>
      <c r="J125" s="1">
        <f t="shared" si="118"/>
        <v>0.62315547454369391</v>
      </c>
      <c r="L125" s="1">
        <f t="shared" ref="L125:M125" si="119">L103/(1+L$17)^$A125</f>
        <v>0.62315547454369391</v>
      </c>
      <c r="M125" s="1">
        <f t="shared" si="119"/>
        <v>0.62315547454369391</v>
      </c>
      <c r="P125" s="50"/>
    </row>
    <row r="126" spans="1:16" s="8" customFormat="1" ht="13.8" hidden="1" x14ac:dyDescent="0.3">
      <c r="A126" s="8">
        <v>12</v>
      </c>
      <c r="B126" s="19" t="s">
        <v>0</v>
      </c>
      <c r="C126" s="1">
        <f t="shared" si="86"/>
        <v>0.59692993909482794</v>
      </c>
      <c r="D126" s="1">
        <f t="shared" si="86"/>
        <v>0.59692993909482794</v>
      </c>
      <c r="F126" s="1">
        <f t="shared" ref="F126:G126" si="120">F104/(1+F$17)^$A126</f>
        <v>0.59692993909482794</v>
      </c>
      <c r="G126" s="1">
        <f t="shared" si="120"/>
        <v>0.59692993909482794</v>
      </c>
      <c r="I126" s="1">
        <f t="shared" ref="I126:J126" si="121">I104/(1+I$17)^$A126</f>
        <v>0.59692993909482794</v>
      </c>
      <c r="J126" s="1">
        <f t="shared" si="121"/>
        <v>0.59692993909482794</v>
      </c>
      <c r="L126" s="1">
        <f t="shared" ref="L126:M126" si="122">L104/(1+L$17)^$A126</f>
        <v>0.59692993909482794</v>
      </c>
      <c r="M126" s="1">
        <f t="shared" si="122"/>
        <v>0.59692993909482794</v>
      </c>
      <c r="P126" s="50"/>
    </row>
    <row r="127" spans="1:16" s="8" customFormat="1" ht="13.8" hidden="1" x14ac:dyDescent="0.3">
      <c r="A127" s="8">
        <v>13</v>
      </c>
      <c r="B127" s="19" t="s">
        <v>0</v>
      </c>
      <c r="C127" s="1">
        <f t="shared" si="86"/>
        <v>0.57180810687521366</v>
      </c>
      <c r="D127" s="1">
        <f t="shared" si="86"/>
        <v>0.57180810687521366</v>
      </c>
      <c r="F127" s="1">
        <f t="shared" ref="F127:G127" si="123">F105/(1+F$17)^$A127</f>
        <v>0.57180810687521366</v>
      </c>
      <c r="G127" s="1">
        <f t="shared" si="123"/>
        <v>0.57180810687521366</v>
      </c>
      <c r="I127" s="1">
        <f t="shared" ref="I127:J127" si="124">I105/(1+I$17)^$A127</f>
        <v>0.57180810687521366</v>
      </c>
      <c r="J127" s="1">
        <f t="shared" si="124"/>
        <v>0.57180810687521366</v>
      </c>
      <c r="L127" s="1">
        <f t="shared" ref="L127:M127" si="125">L105/(1+L$17)^$A127</f>
        <v>0.57180810687521366</v>
      </c>
      <c r="M127" s="1">
        <f t="shared" si="125"/>
        <v>0.57180810687521366</v>
      </c>
      <c r="P127" s="50"/>
    </row>
    <row r="128" spans="1:16" s="8" customFormat="1" ht="13.8" hidden="1" x14ac:dyDescent="0.3">
      <c r="A128" s="8">
        <v>14</v>
      </c>
      <c r="B128" s="19" t="s">
        <v>0</v>
      </c>
      <c r="C128" s="1">
        <f t="shared" si="86"/>
        <v>0.54774352846837915</v>
      </c>
      <c r="D128" s="1">
        <f t="shared" si="86"/>
        <v>0.54774352846837915</v>
      </c>
      <c r="F128" s="1">
        <f t="shared" ref="F128:G128" si="126">F106/(1+F$17)^$A128</f>
        <v>0.54774352846837915</v>
      </c>
      <c r="G128" s="1">
        <f t="shared" si="126"/>
        <v>0.54774352846837915</v>
      </c>
      <c r="I128" s="1">
        <f t="shared" ref="I128:J128" si="127">I106/(1+I$17)^$A128</f>
        <v>0.54774352846837915</v>
      </c>
      <c r="J128" s="1">
        <f t="shared" si="127"/>
        <v>0.54774352846837915</v>
      </c>
      <c r="L128" s="1">
        <f t="shared" ref="L128:M128" si="128">L106/(1+L$17)^$A128</f>
        <v>0.54774352846837915</v>
      </c>
      <c r="M128" s="1">
        <f t="shared" si="128"/>
        <v>0.54774352846837915</v>
      </c>
      <c r="P128" s="50"/>
    </row>
    <row r="129" spans="1:16" s="8" customFormat="1" ht="13.8" hidden="1" x14ac:dyDescent="0.3">
      <c r="A129" s="8">
        <v>15</v>
      </c>
      <c r="B129" s="19" t="s">
        <v>0</v>
      </c>
      <c r="C129" s="1">
        <f t="shared" si="86"/>
        <v>0</v>
      </c>
      <c r="D129" s="1">
        <f t="shared" si="86"/>
        <v>0</v>
      </c>
      <c r="F129" s="1">
        <f t="shared" ref="F129:G129" si="129">F107/(1+F$17)^$A129</f>
        <v>0</v>
      </c>
      <c r="G129" s="1">
        <f t="shared" si="129"/>
        <v>0</v>
      </c>
      <c r="I129" s="1">
        <f t="shared" ref="I129:J129" si="130">I107/(1+I$17)^$A129</f>
        <v>0</v>
      </c>
      <c r="J129" s="1">
        <f t="shared" si="130"/>
        <v>0</v>
      </c>
      <c r="L129" s="1">
        <f t="shared" ref="L129:M129" si="131">L107/(1+L$17)^$A129</f>
        <v>0</v>
      </c>
      <c r="M129" s="1">
        <f t="shared" si="131"/>
        <v>0</v>
      </c>
      <c r="P129" s="50"/>
    </row>
    <row r="130" spans="1:16" s="8" customFormat="1" ht="13.8" hidden="1" x14ac:dyDescent="0.3">
      <c r="A130" s="8">
        <v>16</v>
      </c>
      <c r="B130" s="19" t="s">
        <v>0</v>
      </c>
      <c r="C130" s="1">
        <f t="shared" si="86"/>
        <v>0</v>
      </c>
      <c r="D130" s="1">
        <f t="shared" si="86"/>
        <v>0</v>
      </c>
      <c r="F130" s="1">
        <f t="shared" ref="F130:G130" si="132">F108/(1+F$17)^$A130</f>
        <v>0</v>
      </c>
      <c r="G130" s="1">
        <f t="shared" si="132"/>
        <v>0</v>
      </c>
      <c r="I130" s="1">
        <f t="shared" ref="I130:J130" si="133">I108/(1+I$17)^$A130</f>
        <v>0</v>
      </c>
      <c r="J130" s="1">
        <f t="shared" si="133"/>
        <v>0</v>
      </c>
      <c r="L130" s="1">
        <f t="shared" ref="L130:M130" si="134">L108/(1+L$17)^$A130</f>
        <v>0</v>
      </c>
      <c r="M130" s="1">
        <f t="shared" si="134"/>
        <v>0</v>
      </c>
      <c r="P130" s="50"/>
    </row>
    <row r="131" spans="1:16" s="8" customFormat="1" ht="13.8" hidden="1" x14ac:dyDescent="0.3">
      <c r="A131" s="8">
        <v>17</v>
      </c>
      <c r="B131" s="19" t="s">
        <v>0</v>
      </c>
      <c r="C131" s="1">
        <f t="shared" ref="C131:D134" si="135">C109/(1+C$17)^$A131</f>
        <v>0</v>
      </c>
      <c r="D131" s="1">
        <f t="shared" si="135"/>
        <v>0</v>
      </c>
      <c r="F131" s="1">
        <f t="shared" ref="F131:G131" si="136">F109/(1+F$17)^$A131</f>
        <v>0</v>
      </c>
      <c r="G131" s="1">
        <f t="shared" si="136"/>
        <v>0</v>
      </c>
      <c r="I131" s="1">
        <f t="shared" ref="I131:J131" si="137">I109/(1+I$17)^$A131</f>
        <v>0</v>
      </c>
      <c r="J131" s="1">
        <f t="shared" si="137"/>
        <v>0</v>
      </c>
      <c r="L131" s="1">
        <f t="shared" ref="L131:M131" si="138">L109/(1+L$17)^$A131</f>
        <v>0</v>
      </c>
      <c r="M131" s="1">
        <f t="shared" si="138"/>
        <v>0</v>
      </c>
      <c r="P131" s="50"/>
    </row>
    <row r="132" spans="1:16" s="8" customFormat="1" ht="13.8" hidden="1" x14ac:dyDescent="0.3">
      <c r="A132" s="8">
        <v>18</v>
      </c>
      <c r="B132" s="19" t="s">
        <v>0</v>
      </c>
      <c r="C132" s="1">
        <f t="shared" si="135"/>
        <v>0</v>
      </c>
      <c r="D132" s="1">
        <f t="shared" si="135"/>
        <v>0</v>
      </c>
      <c r="F132" s="1">
        <f t="shared" ref="F132:G132" si="139">F110/(1+F$17)^$A132</f>
        <v>0</v>
      </c>
      <c r="G132" s="1">
        <f t="shared" si="139"/>
        <v>0</v>
      </c>
      <c r="I132" s="1">
        <f t="shared" ref="I132:J132" si="140">I110/(1+I$17)^$A132</f>
        <v>0</v>
      </c>
      <c r="J132" s="1">
        <f t="shared" si="140"/>
        <v>0</v>
      </c>
      <c r="L132" s="1">
        <f t="shared" ref="L132:M132" si="141">L110/(1+L$17)^$A132</f>
        <v>0</v>
      </c>
      <c r="M132" s="1">
        <f t="shared" si="141"/>
        <v>0</v>
      </c>
      <c r="P132" s="50"/>
    </row>
    <row r="133" spans="1:16" s="8" customFormat="1" ht="13.8" hidden="1" x14ac:dyDescent="0.3">
      <c r="A133" s="8">
        <v>19</v>
      </c>
      <c r="B133" s="19" t="s">
        <v>0</v>
      </c>
      <c r="C133" s="1">
        <f t="shared" si="135"/>
        <v>0</v>
      </c>
      <c r="D133" s="1">
        <f t="shared" si="135"/>
        <v>0</v>
      </c>
      <c r="F133" s="1">
        <f t="shared" ref="F133:G133" si="142">F111/(1+F$17)^$A133</f>
        <v>0</v>
      </c>
      <c r="G133" s="1">
        <f t="shared" si="142"/>
        <v>0</v>
      </c>
      <c r="I133" s="1">
        <f t="shared" ref="I133:J133" si="143">I111/(1+I$17)^$A133</f>
        <v>0</v>
      </c>
      <c r="J133" s="1">
        <f t="shared" si="143"/>
        <v>0</v>
      </c>
      <c r="L133" s="1">
        <f t="shared" ref="L133:M133" si="144">L111/(1+L$17)^$A133</f>
        <v>0</v>
      </c>
      <c r="M133" s="1">
        <f t="shared" si="144"/>
        <v>0</v>
      </c>
      <c r="P133" s="50"/>
    </row>
    <row r="134" spans="1:16" s="8" customFormat="1" ht="13.8" hidden="1" x14ac:dyDescent="0.3">
      <c r="A134" s="8">
        <v>20</v>
      </c>
      <c r="B134" s="19" t="s">
        <v>0</v>
      </c>
      <c r="C134" s="1">
        <f t="shared" si="135"/>
        <v>0</v>
      </c>
      <c r="D134" s="1">
        <f t="shared" si="135"/>
        <v>0</v>
      </c>
      <c r="F134" s="1">
        <f t="shared" ref="F134:G134" si="145">F112/(1+F$17)^$A134</f>
        <v>0</v>
      </c>
      <c r="G134" s="1">
        <f t="shared" si="145"/>
        <v>0</v>
      </c>
      <c r="I134" s="1">
        <f t="shared" ref="I134:J134" si="146">I112/(1+I$17)^$A134</f>
        <v>0</v>
      </c>
      <c r="J134" s="1">
        <f t="shared" si="146"/>
        <v>0</v>
      </c>
      <c r="L134" s="1">
        <f t="shared" ref="L134:M134" si="147">L112/(1+L$17)^$A134</f>
        <v>0</v>
      </c>
      <c r="M134" s="1">
        <f t="shared" si="147"/>
        <v>0</v>
      </c>
      <c r="P134" s="50"/>
    </row>
    <row r="135" spans="1:16" x14ac:dyDescent="0.3">
      <c r="A135" s="49"/>
    </row>
  </sheetData>
  <sheetProtection algorithmName="SHA-512" hashValue="dIop+O5WgR4gL3+tSHsnp7kIHW+PhpJRwbHOe9V4/ayH8HqzTd1I8i1Tspv64l3+OCH8KmHCDtSW4Pn3GtLxlw==" saltValue="ABYO8ESJ3Bqq1w6JpV/t2g==" spinCount="100000" sheet="1" objects="1" scenarios="1" selectLockedCells="1"/>
  <mergeCells count="8">
    <mergeCell ref="C4:D4"/>
    <mergeCell ref="F4:G4"/>
    <mergeCell ref="I4:J4"/>
    <mergeCell ref="L4:M4"/>
    <mergeCell ref="C2:D2"/>
    <mergeCell ref="F2:G2"/>
    <mergeCell ref="I2:J2"/>
    <mergeCell ref="L2:M2"/>
  </mergeCells>
  <conditionalFormatting sqref="C27:D46">
    <cfRule type="cellIs" dxfId="8" priority="7" operator="equal">
      <formula>10</formula>
    </cfRule>
  </conditionalFormatting>
  <conditionalFormatting sqref="G27:G46">
    <cfRule type="cellIs" dxfId="7" priority="6" operator="equal">
      <formula>10</formula>
    </cfRule>
  </conditionalFormatting>
  <conditionalFormatting sqref="J27:J46">
    <cfRule type="cellIs" dxfId="6" priority="5" operator="equal">
      <formula>10</formula>
    </cfRule>
  </conditionalFormatting>
  <conditionalFormatting sqref="M27:M46">
    <cfRule type="cellIs" dxfId="5" priority="4" operator="equal">
      <formula>10</formula>
    </cfRule>
  </conditionalFormatting>
  <conditionalFormatting sqref="F27:F46">
    <cfRule type="cellIs" dxfId="4" priority="3" operator="equal">
      <formula>10</formula>
    </cfRule>
  </conditionalFormatting>
  <conditionalFormatting sqref="I27:I46">
    <cfRule type="cellIs" dxfId="3" priority="2" operator="equal">
      <formula>10</formula>
    </cfRule>
  </conditionalFormatting>
  <conditionalFormatting sqref="L27:L46">
    <cfRule type="cellIs" dxfId="2" priority="1" operator="equal">
      <formula>10</formula>
    </cfRule>
  </conditionalFormatting>
  <pageMargins left="0.39370078740157483" right="0.39370078740157483" top="0.78740157480314965" bottom="0.78740157480314965" header="0.31496062992125984" footer="0.31496062992125984"/>
  <pageSetup paperSize="9" scale="6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/>
    <pageSetUpPr fitToPage="1"/>
  </sheetPr>
  <dimension ref="A1:EM133"/>
  <sheetViews>
    <sheetView zoomScale="130" zoomScaleNormal="130" workbookViewId="0"/>
  </sheetViews>
  <sheetFormatPr baseColWidth="10" defaultColWidth="11.44140625" defaultRowHeight="14.4" x14ac:dyDescent="0.3"/>
  <cols>
    <col min="1" max="1" width="31.109375" style="10" customWidth="1"/>
    <col min="2" max="2" width="13.6640625" style="10" customWidth="1"/>
    <col min="3" max="4" width="7.6640625" style="10" customWidth="1"/>
    <col min="5" max="5" width="2.6640625" style="10" customWidth="1"/>
    <col min="6" max="6" width="11.44140625" style="12"/>
    <col min="7" max="16384" width="11.44140625" style="10"/>
  </cols>
  <sheetData>
    <row r="1" spans="1:143" ht="15.75" customHeight="1" x14ac:dyDescent="0.3">
      <c r="A1" s="6" t="s">
        <v>50</v>
      </c>
      <c r="B1" s="7"/>
      <c r="C1" s="8" t="s">
        <v>11</v>
      </c>
      <c r="D1" s="8"/>
      <c r="E1" s="8"/>
      <c r="F1" s="9" t="s">
        <v>29</v>
      </c>
    </row>
    <row r="2" spans="1:143" x14ac:dyDescent="0.3">
      <c r="A2" s="11"/>
      <c r="B2" s="7"/>
      <c r="C2" s="8"/>
      <c r="D2" s="8"/>
      <c r="E2" s="8"/>
    </row>
    <row r="3" spans="1:143" x14ac:dyDescent="0.3">
      <c r="A3" s="13"/>
      <c r="B3" s="13"/>
      <c r="C3" s="14" t="s">
        <v>14</v>
      </c>
      <c r="D3" s="15" t="s">
        <v>12</v>
      </c>
    </row>
    <row r="4" spans="1:143" ht="15" customHeight="1" x14ac:dyDescent="0.3">
      <c r="A4" s="13" t="s">
        <v>10</v>
      </c>
      <c r="B4" s="16"/>
      <c r="C4" s="76" t="s">
        <v>11</v>
      </c>
      <c r="D4" s="76"/>
    </row>
    <row r="5" spans="1:143" ht="5.0999999999999996" customHeight="1" x14ac:dyDescent="0.3"/>
    <row r="6" spans="1:143" s="18" customFormat="1" ht="16.2" thickBot="1" x14ac:dyDescent="0.35">
      <c r="A6" s="17" t="s">
        <v>13</v>
      </c>
      <c r="E6" s="10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</row>
    <row r="7" spans="1:143" ht="15.6" thickTop="1" thickBot="1" x14ac:dyDescent="0.35">
      <c r="A7" s="10" t="s">
        <v>59</v>
      </c>
      <c r="B7" s="19" t="s">
        <v>24</v>
      </c>
      <c r="C7" s="3">
        <v>8</v>
      </c>
      <c r="D7" s="73">
        <f>IF(C7="",0,C18*(D15*(1+D15)^D10/((1+D15)^D10-1))+D11)</f>
        <v>7.0619533263407517</v>
      </c>
      <c r="F7" s="21" t="s">
        <v>51</v>
      </c>
      <c r="G7"/>
      <c r="H7"/>
      <c r="I7"/>
      <c r="J7"/>
      <c r="K7"/>
    </row>
    <row r="8" spans="1:143" ht="15.6" customHeight="1" thickTop="1" thickBot="1" x14ac:dyDescent="0.35">
      <c r="A8" s="10" t="s">
        <v>19</v>
      </c>
      <c r="B8" s="19" t="s">
        <v>48</v>
      </c>
      <c r="C8" s="10">
        <v>13</v>
      </c>
      <c r="D8" s="10">
        <v>20</v>
      </c>
      <c r="F8" s="22"/>
    </row>
    <row r="9" spans="1:143" ht="15.6" thickTop="1" thickBot="1" x14ac:dyDescent="0.35">
      <c r="A9" s="10" t="s">
        <v>44</v>
      </c>
      <c r="B9" s="19" t="s">
        <v>48</v>
      </c>
      <c r="C9" s="4">
        <v>5.5</v>
      </c>
      <c r="F9" s="21" t="s">
        <v>52</v>
      </c>
      <c r="G9"/>
      <c r="H9"/>
      <c r="I9"/>
      <c r="J9"/>
      <c r="K9"/>
    </row>
    <row r="10" spans="1:143" ht="15" thickTop="1" x14ac:dyDescent="0.3">
      <c r="A10" s="10" t="s">
        <v>27</v>
      </c>
      <c r="B10" s="19" t="s">
        <v>48</v>
      </c>
      <c r="C10" s="10">
        <f>C8-C9</f>
        <v>7.5</v>
      </c>
      <c r="D10" s="10">
        <f>D8-C9</f>
        <v>14.5</v>
      </c>
      <c r="F10" s="50"/>
    </row>
    <row r="11" spans="1:143" hidden="1" x14ac:dyDescent="0.3">
      <c r="A11" s="10" t="s">
        <v>23</v>
      </c>
      <c r="B11" s="19" t="s">
        <v>24</v>
      </c>
      <c r="C11" s="10">
        <v>5.66</v>
      </c>
      <c r="D11" s="10">
        <f>C11</f>
        <v>5.66</v>
      </c>
      <c r="F11" s="50"/>
    </row>
    <row r="12" spans="1:143" hidden="1" x14ac:dyDescent="0.3">
      <c r="A12" s="13" t="s">
        <v>16</v>
      </c>
      <c r="B12" s="19"/>
    </row>
    <row r="13" spans="1:143" hidden="1" x14ac:dyDescent="0.3">
      <c r="A13" s="8" t="s">
        <v>15</v>
      </c>
      <c r="B13" s="19" t="s">
        <v>25</v>
      </c>
      <c r="C13" s="23">
        <v>1</v>
      </c>
      <c r="D13" s="23">
        <v>1</v>
      </c>
    </row>
    <row r="14" spans="1:143" s="18" customFormat="1" ht="15.6" hidden="1" x14ac:dyDescent="0.3">
      <c r="A14" s="24" t="s">
        <v>9</v>
      </c>
      <c r="B14" s="25"/>
      <c r="E14" s="10"/>
      <c r="F14" s="12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0"/>
      <c r="DI14" s="10"/>
      <c r="DJ14" s="10"/>
      <c r="DK14" s="10"/>
      <c r="DL14" s="10"/>
      <c r="DM14" s="10"/>
      <c r="DN14" s="10"/>
      <c r="DO14" s="10"/>
      <c r="DP14" s="10"/>
      <c r="DQ14" s="10"/>
      <c r="DR14" s="10"/>
      <c r="DS14" s="10"/>
      <c r="DT14" s="10"/>
      <c r="DU14" s="10"/>
      <c r="DV14" s="10"/>
      <c r="DW14" s="10"/>
      <c r="DX14" s="10"/>
      <c r="DY14" s="10"/>
      <c r="DZ14" s="10"/>
      <c r="EA14" s="10"/>
      <c r="EB14" s="10"/>
      <c r="EC14" s="10"/>
      <c r="ED14" s="10"/>
    </row>
    <row r="15" spans="1:143" hidden="1" x14ac:dyDescent="0.3">
      <c r="A15" s="19" t="s">
        <v>28</v>
      </c>
      <c r="B15" s="19" t="s">
        <v>7</v>
      </c>
      <c r="C15" s="26">
        <v>4.711688311688312E-2</v>
      </c>
      <c r="D15" s="26">
        <f>C15</f>
        <v>4.711688311688312E-2</v>
      </c>
    </row>
    <row r="16" spans="1:143" s="18" customFormat="1" ht="16.2" thickBot="1" x14ac:dyDescent="0.35">
      <c r="A16" s="17" t="s">
        <v>45</v>
      </c>
      <c r="E16" s="10"/>
      <c r="F16" s="12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0"/>
      <c r="DI16" s="10"/>
      <c r="DJ16" s="10"/>
      <c r="DK16" s="10"/>
      <c r="DL16" s="10"/>
      <c r="DM16" s="10"/>
      <c r="DN16" s="10"/>
      <c r="DO16" s="10"/>
      <c r="DP16" s="10"/>
      <c r="DQ16" s="10"/>
      <c r="DR16" s="10"/>
      <c r="DS16" s="10"/>
      <c r="DT16" s="10"/>
      <c r="DU16" s="10"/>
      <c r="DV16" s="10"/>
      <c r="DW16" s="10"/>
      <c r="DX16" s="10"/>
      <c r="DY16" s="10"/>
      <c r="DZ16" s="10"/>
      <c r="EA16" s="10"/>
      <c r="EB16" s="10"/>
      <c r="EC16" s="10"/>
      <c r="ED16" s="10"/>
      <c r="EE16" s="10"/>
      <c r="EF16" s="10"/>
      <c r="EG16" s="10"/>
      <c r="EH16" s="10"/>
      <c r="EI16" s="10"/>
      <c r="EJ16" s="10"/>
      <c r="EK16" s="10"/>
      <c r="EL16" s="10"/>
      <c r="EM16" s="10"/>
    </row>
    <row r="17" spans="1:143" s="29" customFormat="1" hidden="1" x14ac:dyDescent="0.3">
      <c r="A17" s="27" t="s">
        <v>47</v>
      </c>
      <c r="B17" s="19" t="s">
        <v>24</v>
      </c>
      <c r="C17" s="28">
        <f>C67/C112</f>
        <v>2.34</v>
      </c>
      <c r="D17" s="28">
        <f>D67/D112</f>
        <v>1.401953326340752</v>
      </c>
      <c r="E17" s="10"/>
      <c r="F17" s="1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  <c r="EE17" s="10"/>
      <c r="EF17" s="10"/>
      <c r="EG17" s="10"/>
      <c r="EH17" s="10"/>
      <c r="EI17" s="10"/>
      <c r="EJ17" s="10"/>
      <c r="EK17" s="10"/>
      <c r="EL17" s="10"/>
      <c r="EM17" s="10"/>
    </row>
    <row r="18" spans="1:143" s="29" customFormat="1" ht="15" hidden="1" thickBot="1" x14ac:dyDescent="0.35">
      <c r="A18" s="27" t="s">
        <v>18</v>
      </c>
      <c r="B18" s="19" t="s">
        <v>26</v>
      </c>
      <c r="C18" s="65">
        <f>C67</f>
        <v>14.492245822798754</v>
      </c>
      <c r="D18" s="65">
        <f>D67</f>
        <v>14.488201576696067</v>
      </c>
      <c r="E18" s="10"/>
      <c r="F18" s="12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</row>
    <row r="19" spans="1:143" s="29" customFormat="1" ht="15" thickBot="1" x14ac:dyDescent="0.35">
      <c r="A19" s="31" t="s">
        <v>46</v>
      </c>
      <c r="B19" s="19" t="s">
        <v>24</v>
      </c>
      <c r="C19" s="72">
        <f>C17+C11</f>
        <v>8</v>
      </c>
      <c r="D19" s="75">
        <f>D17+D11</f>
        <v>7.0619533263407526</v>
      </c>
      <c r="E19" s="10"/>
      <c r="F19" s="12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</row>
    <row r="20" spans="1:143" hidden="1" x14ac:dyDescent="0.3">
      <c r="A20" s="33"/>
      <c r="B20" s="19"/>
      <c r="C20" s="34"/>
      <c r="D20" s="34"/>
    </row>
    <row r="21" spans="1:143" x14ac:dyDescent="0.3">
      <c r="A21" s="35"/>
      <c r="B21" s="36"/>
      <c r="C21" s="37"/>
      <c r="D21" s="37"/>
    </row>
    <row r="22" spans="1:143" ht="15.75" hidden="1" customHeight="1" x14ac:dyDescent="0.3">
      <c r="A22" s="81"/>
      <c r="B22" s="82"/>
      <c r="C22" s="82"/>
      <c r="D22" s="82"/>
      <c r="E22" s="83"/>
    </row>
    <row r="23" spans="1:143" s="18" customFormat="1" ht="15.6" hidden="1" x14ac:dyDescent="0.3">
      <c r="A23" s="39" t="s">
        <v>6</v>
      </c>
      <c r="B23" s="10"/>
      <c r="C23" s="10"/>
      <c r="D23" s="10"/>
      <c r="E23" s="10"/>
      <c r="F23" s="12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</row>
    <row r="24" spans="1:143" hidden="1" x14ac:dyDescent="0.3">
      <c r="A24" s="40" t="s">
        <v>17</v>
      </c>
    </row>
    <row r="25" spans="1:143" hidden="1" x14ac:dyDescent="0.3">
      <c r="A25" s="41">
        <v>1</v>
      </c>
      <c r="C25" s="42">
        <f>IF((C$8-C$9)&gt;($A25-1),IF((C$8-C$9)-($A25-1)&lt;1,(1-(C$9-ROUNDDOWN(C$9,0))),1),10)</f>
        <v>1</v>
      </c>
      <c r="D25" s="42">
        <f>IF((D$10)&gt;($A25-1),IF(((D$10)-($A25-1))&lt;1,(D$10-ROUNDDOWN(D$10,0)),1),10)</f>
        <v>1</v>
      </c>
    </row>
    <row r="26" spans="1:143" hidden="1" x14ac:dyDescent="0.3">
      <c r="A26" s="41">
        <v>2</v>
      </c>
      <c r="C26" s="42">
        <f t="shared" ref="C26:C44" si="0">IF((C$8-C$9)&gt;($A26-1),IF((C$8-C$9)-($A26-1)&lt;1,(1-(C$9-ROUNDDOWN(C$9,0))),1),10)</f>
        <v>1</v>
      </c>
      <c r="D26" s="42">
        <f t="shared" ref="D26:D44" si="1">IF((D$10)&gt;($A26-1),IF(((D$10)-($A26-1))&lt;1,(D$10-ROUNDDOWN(D$10,0)),1),10)</f>
        <v>1</v>
      </c>
    </row>
    <row r="27" spans="1:143" hidden="1" x14ac:dyDescent="0.3">
      <c r="A27" s="41">
        <v>3</v>
      </c>
      <c r="C27" s="42">
        <f t="shared" si="0"/>
        <v>1</v>
      </c>
      <c r="D27" s="42">
        <f t="shared" si="1"/>
        <v>1</v>
      </c>
    </row>
    <row r="28" spans="1:143" hidden="1" x14ac:dyDescent="0.3">
      <c r="A28" s="41">
        <v>4</v>
      </c>
      <c r="C28" s="42">
        <f t="shared" si="0"/>
        <v>1</v>
      </c>
      <c r="D28" s="42">
        <f t="shared" si="1"/>
        <v>1</v>
      </c>
    </row>
    <row r="29" spans="1:143" hidden="1" x14ac:dyDescent="0.3">
      <c r="A29" s="41">
        <v>5</v>
      </c>
      <c r="C29" s="42">
        <f t="shared" si="0"/>
        <v>1</v>
      </c>
      <c r="D29" s="42">
        <f t="shared" si="1"/>
        <v>1</v>
      </c>
    </row>
    <row r="30" spans="1:143" hidden="1" x14ac:dyDescent="0.3">
      <c r="A30" s="41">
        <v>6</v>
      </c>
      <c r="C30" s="42">
        <f t="shared" si="0"/>
        <v>1</v>
      </c>
      <c r="D30" s="42">
        <f t="shared" si="1"/>
        <v>1</v>
      </c>
    </row>
    <row r="31" spans="1:143" hidden="1" x14ac:dyDescent="0.3">
      <c r="A31" s="41">
        <v>7</v>
      </c>
      <c r="C31" s="42">
        <f t="shared" si="0"/>
        <v>1</v>
      </c>
      <c r="D31" s="42">
        <f t="shared" si="1"/>
        <v>1</v>
      </c>
    </row>
    <row r="32" spans="1:143" hidden="1" x14ac:dyDescent="0.3">
      <c r="A32" s="41">
        <v>8</v>
      </c>
      <c r="C32" s="42">
        <f t="shared" si="0"/>
        <v>0.5</v>
      </c>
      <c r="D32" s="42">
        <f t="shared" si="1"/>
        <v>1</v>
      </c>
    </row>
    <row r="33" spans="1:6" hidden="1" x14ac:dyDescent="0.3">
      <c r="A33" s="41">
        <v>9</v>
      </c>
      <c r="C33" s="42">
        <f t="shared" si="0"/>
        <v>10</v>
      </c>
      <c r="D33" s="42">
        <f t="shared" si="1"/>
        <v>1</v>
      </c>
    </row>
    <row r="34" spans="1:6" hidden="1" x14ac:dyDescent="0.3">
      <c r="A34" s="41">
        <v>10</v>
      </c>
      <c r="C34" s="42">
        <f t="shared" si="0"/>
        <v>10</v>
      </c>
      <c r="D34" s="42">
        <f t="shared" si="1"/>
        <v>1</v>
      </c>
    </row>
    <row r="35" spans="1:6" hidden="1" x14ac:dyDescent="0.3">
      <c r="A35" s="41">
        <v>11</v>
      </c>
      <c r="C35" s="42">
        <f t="shared" si="0"/>
        <v>10</v>
      </c>
      <c r="D35" s="42">
        <f t="shared" si="1"/>
        <v>1</v>
      </c>
    </row>
    <row r="36" spans="1:6" hidden="1" x14ac:dyDescent="0.3">
      <c r="A36" s="41">
        <v>12</v>
      </c>
      <c r="C36" s="42">
        <f t="shared" si="0"/>
        <v>10</v>
      </c>
      <c r="D36" s="42">
        <f t="shared" si="1"/>
        <v>1</v>
      </c>
    </row>
    <row r="37" spans="1:6" hidden="1" x14ac:dyDescent="0.3">
      <c r="A37" s="41">
        <v>13</v>
      </c>
      <c r="C37" s="42">
        <f t="shared" si="0"/>
        <v>10</v>
      </c>
      <c r="D37" s="42">
        <f t="shared" si="1"/>
        <v>1</v>
      </c>
    </row>
    <row r="38" spans="1:6" hidden="1" x14ac:dyDescent="0.3">
      <c r="A38" s="41">
        <v>14</v>
      </c>
      <c r="C38" s="42">
        <f t="shared" si="0"/>
        <v>10</v>
      </c>
      <c r="D38" s="42">
        <f t="shared" si="1"/>
        <v>1</v>
      </c>
    </row>
    <row r="39" spans="1:6" hidden="1" x14ac:dyDescent="0.3">
      <c r="A39" s="41">
        <v>15</v>
      </c>
      <c r="C39" s="42">
        <f t="shared" si="0"/>
        <v>10</v>
      </c>
      <c r="D39" s="42">
        <f t="shared" si="1"/>
        <v>0.5</v>
      </c>
    </row>
    <row r="40" spans="1:6" hidden="1" x14ac:dyDescent="0.3">
      <c r="A40" s="41">
        <v>16</v>
      </c>
      <c r="C40" s="42">
        <f t="shared" si="0"/>
        <v>10</v>
      </c>
      <c r="D40" s="42">
        <f t="shared" si="1"/>
        <v>10</v>
      </c>
    </row>
    <row r="41" spans="1:6" hidden="1" x14ac:dyDescent="0.3">
      <c r="A41" s="41">
        <v>17</v>
      </c>
      <c r="C41" s="42">
        <f t="shared" si="0"/>
        <v>10</v>
      </c>
      <c r="D41" s="42">
        <f t="shared" si="1"/>
        <v>10</v>
      </c>
    </row>
    <row r="42" spans="1:6" hidden="1" x14ac:dyDescent="0.3">
      <c r="A42" s="41">
        <v>18</v>
      </c>
      <c r="C42" s="42">
        <f t="shared" si="0"/>
        <v>10</v>
      </c>
      <c r="D42" s="42">
        <f t="shared" si="1"/>
        <v>10</v>
      </c>
    </row>
    <row r="43" spans="1:6" hidden="1" x14ac:dyDescent="0.3">
      <c r="A43" s="41">
        <v>19</v>
      </c>
      <c r="C43" s="42">
        <f t="shared" si="0"/>
        <v>10</v>
      </c>
      <c r="D43" s="42">
        <f t="shared" si="1"/>
        <v>10</v>
      </c>
    </row>
    <row r="44" spans="1:6" hidden="1" x14ac:dyDescent="0.3">
      <c r="A44" s="41">
        <v>20</v>
      </c>
      <c r="C44" s="42">
        <f t="shared" si="0"/>
        <v>10</v>
      </c>
      <c r="D44" s="42">
        <f t="shared" si="1"/>
        <v>10</v>
      </c>
    </row>
    <row r="45" spans="1:6" hidden="1" x14ac:dyDescent="0.3">
      <c r="A45" s="40" t="s">
        <v>5</v>
      </c>
    </row>
    <row r="46" spans="1:6" s="8" customFormat="1" ht="13.8" hidden="1" x14ac:dyDescent="0.3">
      <c r="A46" s="43" t="s">
        <v>2</v>
      </c>
      <c r="B46" s="43" t="s">
        <v>4</v>
      </c>
      <c r="C46" s="44">
        <f>SUM(C47:C66)</f>
        <v>17.549999999999997</v>
      </c>
      <c r="D46" s="44">
        <f>SUM(D47:D66)</f>
        <v>20.328323231940903</v>
      </c>
      <c r="F46" s="50"/>
    </row>
    <row r="47" spans="1:6" s="8" customFormat="1" ht="13.8" hidden="1" x14ac:dyDescent="0.3">
      <c r="A47" s="8">
        <v>1</v>
      </c>
      <c r="B47" s="19" t="s">
        <v>4</v>
      </c>
      <c r="C47" s="1">
        <f>IF(C25&lt;2,C25*(C$7-C$11)*C$13,0)</f>
        <v>2.34</v>
      </c>
      <c r="D47" s="1">
        <f>IF(D25&lt;2,D25*(D$7-D$11)*D$13,IF((D25&gt;6),0,(#REF!-D$11)))</f>
        <v>1.4019533263407515</v>
      </c>
      <c r="F47" s="50"/>
    </row>
    <row r="48" spans="1:6" s="8" customFormat="1" ht="13.8" hidden="1" x14ac:dyDescent="0.3">
      <c r="A48" s="8">
        <v>2</v>
      </c>
      <c r="B48" s="19" t="s">
        <v>4</v>
      </c>
      <c r="C48" s="1">
        <f t="shared" ref="C48:C66" si="2">IF(C26&lt;2,C26*(C$7-C$11)*C$13,0)</f>
        <v>2.34</v>
      </c>
      <c r="D48" s="1">
        <f>IF(D26&lt;2,D26*(D$7-D$11)*D$13,IF((D26&gt;6),0,(#REF!-D$11)))</f>
        <v>1.4019533263407515</v>
      </c>
      <c r="F48" s="50"/>
    </row>
    <row r="49" spans="1:6" s="8" customFormat="1" ht="13.8" hidden="1" x14ac:dyDescent="0.3">
      <c r="A49" s="8">
        <v>3</v>
      </c>
      <c r="B49" s="19" t="s">
        <v>4</v>
      </c>
      <c r="C49" s="1">
        <f t="shared" si="2"/>
        <v>2.34</v>
      </c>
      <c r="D49" s="1">
        <f>IF(D27&lt;2,D27*(D$7-D$11)*D$13,IF((D27&gt;6),0,(#REF!-D$11)))</f>
        <v>1.4019533263407515</v>
      </c>
      <c r="F49" s="50"/>
    </row>
    <row r="50" spans="1:6" s="8" customFormat="1" ht="13.8" hidden="1" x14ac:dyDescent="0.3">
      <c r="A50" s="8">
        <v>4</v>
      </c>
      <c r="B50" s="19" t="s">
        <v>4</v>
      </c>
      <c r="C50" s="1">
        <f t="shared" si="2"/>
        <v>2.34</v>
      </c>
      <c r="D50" s="1">
        <f>IF(D28&lt;2,D28*(D$7-D$11)*D$13,IF((D28&gt;6),0,(#REF!-D$11)))</f>
        <v>1.4019533263407515</v>
      </c>
      <c r="F50" s="50"/>
    </row>
    <row r="51" spans="1:6" s="8" customFormat="1" ht="13.8" hidden="1" x14ac:dyDescent="0.3">
      <c r="A51" s="8">
        <v>5</v>
      </c>
      <c r="B51" s="19" t="s">
        <v>4</v>
      </c>
      <c r="C51" s="1">
        <f t="shared" si="2"/>
        <v>2.34</v>
      </c>
      <c r="D51" s="1">
        <f>IF(D29&lt;2,D29*(D$7-D$11)*D$13,IF((D29&gt;6),0,(#REF!-D$11)))</f>
        <v>1.4019533263407515</v>
      </c>
      <c r="F51" s="50"/>
    </row>
    <row r="52" spans="1:6" s="8" customFormat="1" ht="13.8" hidden="1" x14ac:dyDescent="0.3">
      <c r="A52" s="8">
        <v>6</v>
      </c>
      <c r="B52" s="19" t="s">
        <v>4</v>
      </c>
      <c r="C52" s="1">
        <f t="shared" si="2"/>
        <v>2.34</v>
      </c>
      <c r="D52" s="1">
        <f>IF(D30&lt;2,D30*(D$7-D$11)*D$13,IF((D30&gt;6),0,(#REF!-D$11)))</f>
        <v>1.4019533263407515</v>
      </c>
      <c r="F52" s="50"/>
    </row>
    <row r="53" spans="1:6" s="8" customFormat="1" ht="13.8" hidden="1" x14ac:dyDescent="0.3">
      <c r="A53" s="8">
        <v>7</v>
      </c>
      <c r="B53" s="19" t="s">
        <v>4</v>
      </c>
      <c r="C53" s="1">
        <f t="shared" si="2"/>
        <v>2.34</v>
      </c>
      <c r="D53" s="1">
        <f>IF(D31&lt;2,D31*(D$7-D$11)*D$13,IF((D31&gt;6),0,(#REF!-D$11)))</f>
        <v>1.4019533263407515</v>
      </c>
      <c r="F53" s="50"/>
    </row>
    <row r="54" spans="1:6" s="8" customFormat="1" ht="13.8" hidden="1" x14ac:dyDescent="0.3">
      <c r="A54" s="8">
        <v>8</v>
      </c>
      <c r="B54" s="19" t="s">
        <v>4</v>
      </c>
      <c r="C54" s="1">
        <f t="shared" si="2"/>
        <v>1.17</v>
      </c>
      <c r="D54" s="1">
        <f>IF(D32&lt;2,D32*(D$7-D$11)*D$13,IF((D32&gt;6),0,(#REF!-D$11)))</f>
        <v>1.4019533263407515</v>
      </c>
      <c r="F54" s="50"/>
    </row>
    <row r="55" spans="1:6" s="8" customFormat="1" ht="13.8" hidden="1" x14ac:dyDescent="0.3">
      <c r="A55" s="8">
        <v>9</v>
      </c>
      <c r="B55" s="19" t="s">
        <v>4</v>
      </c>
      <c r="C55" s="1">
        <f t="shared" si="2"/>
        <v>0</v>
      </c>
      <c r="D55" s="1">
        <f>IF(D33&lt;2,D33*(D$7-D$11)*D$13,IF((D33&gt;6),0,(#REF!-D$11)))</f>
        <v>1.4019533263407515</v>
      </c>
      <c r="F55" s="50"/>
    </row>
    <row r="56" spans="1:6" s="8" customFormat="1" ht="13.8" hidden="1" x14ac:dyDescent="0.3">
      <c r="A56" s="8">
        <v>10</v>
      </c>
      <c r="B56" s="19" t="s">
        <v>4</v>
      </c>
      <c r="C56" s="1">
        <f t="shared" si="2"/>
        <v>0</v>
      </c>
      <c r="D56" s="1">
        <f>IF(D34&lt;2,D34*(D$7-D$11)*D$13,IF((D34&gt;6),0,(#REF!-D$11)))</f>
        <v>1.4019533263407515</v>
      </c>
      <c r="F56" s="50"/>
    </row>
    <row r="57" spans="1:6" s="8" customFormat="1" ht="13.8" hidden="1" x14ac:dyDescent="0.3">
      <c r="A57" s="8">
        <v>11</v>
      </c>
      <c r="B57" s="19" t="s">
        <v>4</v>
      </c>
      <c r="C57" s="1">
        <f t="shared" si="2"/>
        <v>0</v>
      </c>
      <c r="D57" s="1">
        <f>IF(D35&lt;2,D35*(D$7-D$11)*D$13,IF((D35&gt;6),0,(#REF!-D$11)))</f>
        <v>1.4019533263407515</v>
      </c>
      <c r="F57" s="50"/>
    </row>
    <row r="58" spans="1:6" s="8" customFormat="1" ht="13.8" hidden="1" x14ac:dyDescent="0.3">
      <c r="A58" s="8">
        <v>12</v>
      </c>
      <c r="B58" s="19" t="s">
        <v>4</v>
      </c>
      <c r="C58" s="1">
        <f t="shared" si="2"/>
        <v>0</v>
      </c>
      <c r="D58" s="1">
        <f>IF(D36&lt;2,D36*(D$7-D$11)*D$13,IF((D36&gt;6),0,(#REF!-D$11)))</f>
        <v>1.4019533263407515</v>
      </c>
      <c r="F58" s="50"/>
    </row>
    <row r="59" spans="1:6" s="8" customFormat="1" ht="13.8" hidden="1" x14ac:dyDescent="0.3">
      <c r="A59" s="8">
        <v>13</v>
      </c>
      <c r="B59" s="19" t="s">
        <v>4</v>
      </c>
      <c r="C59" s="1">
        <f t="shared" si="2"/>
        <v>0</v>
      </c>
      <c r="D59" s="1">
        <f>IF(D37&lt;2,D37*(D$7-D$11)*D$13,IF((D37&gt;6),0,(#REF!-D$11)))</f>
        <v>1.4019533263407515</v>
      </c>
      <c r="F59" s="50"/>
    </row>
    <row r="60" spans="1:6" s="8" customFormat="1" ht="13.8" hidden="1" x14ac:dyDescent="0.3">
      <c r="A60" s="8">
        <v>14</v>
      </c>
      <c r="B60" s="19" t="s">
        <v>4</v>
      </c>
      <c r="C60" s="1">
        <f t="shared" si="2"/>
        <v>0</v>
      </c>
      <c r="D60" s="1">
        <f>IF(D38&lt;2,D38*(D$7-D$11)*D$13,IF((D38&gt;6),0,(#REF!-D$11)))</f>
        <v>1.4019533263407515</v>
      </c>
      <c r="F60" s="50"/>
    </row>
    <row r="61" spans="1:6" s="8" customFormat="1" ht="13.8" hidden="1" x14ac:dyDescent="0.3">
      <c r="A61" s="8">
        <v>15</v>
      </c>
      <c r="B61" s="19" t="s">
        <v>4</v>
      </c>
      <c r="C61" s="1">
        <f t="shared" si="2"/>
        <v>0</v>
      </c>
      <c r="D61" s="1">
        <f>IF(D39&lt;2,D39*(D$7-D$11)*D$13,IF((D39&gt;6),0,(#REF!-D$11)))</f>
        <v>0.70097666317037577</v>
      </c>
      <c r="F61" s="50"/>
    </row>
    <row r="62" spans="1:6" s="8" customFormat="1" ht="13.8" hidden="1" x14ac:dyDescent="0.3">
      <c r="A62" s="8">
        <v>16</v>
      </c>
      <c r="B62" s="19" t="s">
        <v>4</v>
      </c>
      <c r="C62" s="1">
        <f t="shared" si="2"/>
        <v>0</v>
      </c>
      <c r="D62" s="1">
        <f>IF(D40&lt;2,D40*(D$7-D$11)*D$13,IF((D40&gt;6),0,(#REF!-D$11)))</f>
        <v>0</v>
      </c>
      <c r="F62" s="50"/>
    </row>
    <row r="63" spans="1:6" s="8" customFormat="1" ht="13.8" hidden="1" x14ac:dyDescent="0.3">
      <c r="A63" s="8">
        <v>17</v>
      </c>
      <c r="B63" s="19" t="s">
        <v>4</v>
      </c>
      <c r="C63" s="1">
        <f t="shared" si="2"/>
        <v>0</v>
      </c>
      <c r="D63" s="1">
        <f>IF(D41&lt;2,D41*(D$7-D$11)*D$13,IF((D41&gt;6),0,(#REF!-D$11)))</f>
        <v>0</v>
      </c>
      <c r="F63" s="50"/>
    </row>
    <row r="64" spans="1:6" s="8" customFormat="1" ht="13.8" hidden="1" x14ac:dyDescent="0.3">
      <c r="A64" s="8">
        <v>18</v>
      </c>
      <c r="B64" s="19" t="s">
        <v>4</v>
      </c>
      <c r="C64" s="1">
        <f t="shared" si="2"/>
        <v>0</v>
      </c>
      <c r="D64" s="1">
        <f>IF(D42&lt;2,D42*(D$7-D$11)*D$13,IF((D42&gt;6),0,(#REF!-D$11)))</f>
        <v>0</v>
      </c>
      <c r="F64" s="50"/>
    </row>
    <row r="65" spans="1:6" s="8" customFormat="1" ht="13.8" hidden="1" x14ac:dyDescent="0.3">
      <c r="A65" s="8">
        <v>19</v>
      </c>
      <c r="B65" s="19" t="s">
        <v>4</v>
      </c>
      <c r="C65" s="1">
        <f t="shared" si="2"/>
        <v>0</v>
      </c>
      <c r="D65" s="1">
        <f>IF(D43&lt;2,D43*(D$7-D$11)*D$13,IF((D43&gt;6),0,(#REF!-D$11)))</f>
        <v>0</v>
      </c>
      <c r="F65" s="50"/>
    </row>
    <row r="66" spans="1:6" s="8" customFormat="1" ht="13.8" hidden="1" x14ac:dyDescent="0.3">
      <c r="A66" s="8">
        <v>20</v>
      </c>
      <c r="B66" s="19" t="s">
        <v>4</v>
      </c>
      <c r="C66" s="1">
        <f t="shared" si="2"/>
        <v>0</v>
      </c>
      <c r="D66" s="1">
        <f>IF(D44&lt;2,D44*(D$7-D$11)*D$13,IF((D44&gt;6),0,(#REF!-D$11)))</f>
        <v>0</v>
      </c>
      <c r="F66" s="50"/>
    </row>
    <row r="67" spans="1:6" s="45" customFormat="1" ht="13.8" hidden="1" x14ac:dyDescent="0.3">
      <c r="A67" s="43" t="s">
        <v>1</v>
      </c>
      <c r="B67" s="43" t="s">
        <v>4</v>
      </c>
      <c r="C67" s="2">
        <f>SUM(C68:C87)</f>
        <v>14.492245822798754</v>
      </c>
      <c r="D67" s="2">
        <f>SUM(D68:D87)</f>
        <v>14.488201576696067</v>
      </c>
      <c r="F67" s="51"/>
    </row>
    <row r="68" spans="1:6" s="8" customFormat="1" ht="13.8" hidden="1" x14ac:dyDescent="0.3">
      <c r="A68" s="8">
        <v>1</v>
      </c>
      <c r="B68" s="19" t="s">
        <v>4</v>
      </c>
      <c r="C68" s="1">
        <f t="shared" ref="C68:D83" si="3">C47/(1+C$15)^$A47</f>
        <v>2.2347075457657386</v>
      </c>
      <c r="D68" s="1">
        <f t="shared" si="3"/>
        <v>1.3388699475149808</v>
      </c>
      <c r="F68" s="50"/>
    </row>
    <row r="69" spans="1:6" s="8" customFormat="1" ht="13.8" hidden="1" x14ac:dyDescent="0.3">
      <c r="A69" s="8">
        <v>2</v>
      </c>
      <c r="B69" s="19" t="s">
        <v>4</v>
      </c>
      <c r="C69" s="1">
        <f t="shared" si="3"/>
        <v>2.1341529124368939</v>
      </c>
      <c r="D69" s="1">
        <f t="shared" si="3"/>
        <v>1.2786251173122678</v>
      </c>
      <c r="F69" s="50"/>
    </row>
    <row r="70" spans="1:6" s="8" customFormat="1" ht="13.8" hidden="1" x14ac:dyDescent="0.3">
      <c r="A70" s="8">
        <v>3</v>
      </c>
      <c r="B70" s="19" t="s">
        <v>4</v>
      </c>
      <c r="C70" s="1">
        <f t="shared" si="3"/>
        <v>2.0381229133507075</v>
      </c>
      <c r="D70" s="1">
        <f t="shared" si="3"/>
        <v>1.2210911101980033</v>
      </c>
      <c r="F70" s="50"/>
    </row>
    <row r="71" spans="1:6" s="8" customFormat="1" ht="13.8" hidden="1" x14ac:dyDescent="0.3">
      <c r="A71" s="8">
        <v>4</v>
      </c>
      <c r="B71" s="19" t="s">
        <v>4</v>
      </c>
      <c r="C71" s="1">
        <f t="shared" si="3"/>
        <v>1.9464139545567851</v>
      </c>
      <c r="D71" s="1">
        <f t="shared" si="3"/>
        <v>1.1661459478747613</v>
      </c>
      <c r="F71" s="50"/>
    </row>
    <row r="72" spans="1:6" s="8" customFormat="1" ht="13.8" hidden="1" x14ac:dyDescent="0.3">
      <c r="A72" s="8">
        <v>5</v>
      </c>
      <c r="B72" s="19" t="s">
        <v>4</v>
      </c>
      <c r="C72" s="1">
        <f t="shared" si="3"/>
        <v>1.8588316031759744</v>
      </c>
      <c r="D72" s="1">
        <f t="shared" si="3"/>
        <v>1.1136731406751579</v>
      </c>
      <c r="F72" s="50"/>
    </row>
    <row r="73" spans="1:6" s="8" customFormat="1" ht="13.8" hidden="1" x14ac:dyDescent="0.3">
      <c r="A73" s="8">
        <v>6</v>
      </c>
      <c r="B73" s="19" t="s">
        <v>4</v>
      </c>
      <c r="C73" s="1">
        <f t="shared" si="3"/>
        <v>1.775190175181699</v>
      </c>
      <c r="D73" s="1">
        <f t="shared" si="3"/>
        <v>1.0635614405911986</v>
      </c>
      <c r="F73" s="50"/>
    </row>
    <row r="74" spans="1:6" s="8" customFormat="1" ht="13.8" hidden="1" x14ac:dyDescent="0.3">
      <c r="A74" s="8">
        <v>7</v>
      </c>
      <c r="B74" s="19" t="s">
        <v>4</v>
      </c>
      <c r="C74" s="1">
        <f t="shared" si="3"/>
        <v>1.6953123417298062</v>
      </c>
      <c r="D74" s="1">
        <f t="shared" si="3"/>
        <v>1.0157046054165089</v>
      </c>
      <c r="F74" s="50"/>
    </row>
    <row r="75" spans="1:6" s="8" customFormat="1" ht="13.8" hidden="1" x14ac:dyDescent="0.3">
      <c r="A75" s="8">
        <v>8</v>
      </c>
      <c r="B75" s="19" t="s">
        <v>4</v>
      </c>
      <c r="C75" s="1">
        <f t="shared" si="3"/>
        <v>0.80951437660115022</v>
      </c>
      <c r="D75" s="1">
        <f t="shared" si="3"/>
        <v>0.97000117350140391</v>
      </c>
      <c r="F75" s="50"/>
    </row>
    <row r="76" spans="1:6" s="8" customFormat="1" ht="13.8" hidden="1" x14ac:dyDescent="0.3">
      <c r="A76" s="8">
        <v>9</v>
      </c>
      <c r="B76" s="19" t="s">
        <v>4</v>
      </c>
      <c r="C76" s="1">
        <f t="shared" si="3"/>
        <v>0</v>
      </c>
      <c r="D76" s="1">
        <f t="shared" si="3"/>
        <v>0.92635424864325178</v>
      </c>
      <c r="F76" s="50"/>
    </row>
    <row r="77" spans="1:6" s="8" customFormat="1" ht="13.8" hidden="1" x14ac:dyDescent="0.3">
      <c r="A77" s="8">
        <v>10</v>
      </c>
      <c r="B77" s="19" t="s">
        <v>4</v>
      </c>
      <c r="C77" s="1">
        <f t="shared" si="3"/>
        <v>0</v>
      </c>
      <c r="D77" s="1">
        <f t="shared" si="3"/>
        <v>0.88467129465607952</v>
      </c>
      <c r="F77" s="50"/>
    </row>
    <row r="78" spans="1:6" s="8" customFormat="1" ht="13.8" hidden="1" x14ac:dyDescent="0.3">
      <c r="A78" s="8">
        <v>11</v>
      </c>
      <c r="B78" s="19" t="s">
        <v>4</v>
      </c>
      <c r="C78" s="1">
        <f t="shared" si="3"/>
        <v>0</v>
      </c>
      <c r="D78" s="1">
        <f t="shared" si="3"/>
        <v>0.84486393918388303</v>
      </c>
      <c r="F78" s="50"/>
    </row>
    <row r="79" spans="1:6" s="8" customFormat="1" ht="13.8" hidden="1" x14ac:dyDescent="0.3">
      <c r="A79" s="8">
        <v>12</v>
      </c>
      <c r="B79" s="19" t="s">
        <v>4</v>
      </c>
      <c r="C79" s="1">
        <f t="shared" si="3"/>
        <v>0</v>
      </c>
      <c r="D79" s="1">
        <f t="shared" si="3"/>
        <v>0.80684778634170518</v>
      </c>
      <c r="F79" s="50"/>
    </row>
    <row r="80" spans="1:6" s="8" customFormat="1" ht="13.8" hidden="1" x14ac:dyDescent="0.3">
      <c r="A80" s="8">
        <v>13</v>
      </c>
      <c r="B80" s="19" t="s">
        <v>4</v>
      </c>
      <c r="C80" s="1">
        <f t="shared" si="3"/>
        <v>0</v>
      </c>
      <c r="D80" s="1">
        <f t="shared" si="3"/>
        <v>0.77054223778726116</v>
      </c>
      <c r="F80" s="50"/>
    </row>
    <row r="81" spans="1:6" s="8" customFormat="1" ht="13.8" hidden="1" x14ac:dyDescent="0.3">
      <c r="A81" s="8">
        <v>14</v>
      </c>
      <c r="B81" s="19" t="s">
        <v>4</v>
      </c>
      <c r="C81" s="1">
        <f t="shared" si="3"/>
        <v>0</v>
      </c>
      <c r="D81" s="1">
        <f t="shared" si="3"/>
        <v>0.73587032184376533</v>
      </c>
      <c r="F81" s="50"/>
    </row>
    <row r="82" spans="1:6" s="8" customFormat="1" ht="13.8" hidden="1" x14ac:dyDescent="0.3">
      <c r="A82" s="8">
        <v>15</v>
      </c>
      <c r="B82" s="19" t="s">
        <v>4</v>
      </c>
      <c r="C82" s="1">
        <f t="shared" si="3"/>
        <v>0</v>
      </c>
      <c r="D82" s="1">
        <f t="shared" si="3"/>
        <v>0.35137926515583867</v>
      </c>
      <c r="F82" s="50"/>
    </row>
    <row r="83" spans="1:6" s="8" customFormat="1" ht="13.8" hidden="1" x14ac:dyDescent="0.3">
      <c r="A83" s="8">
        <v>16</v>
      </c>
      <c r="B83" s="19" t="s">
        <v>4</v>
      </c>
      <c r="C83" s="1">
        <f t="shared" si="3"/>
        <v>0</v>
      </c>
      <c r="D83" s="1">
        <f t="shared" si="3"/>
        <v>0</v>
      </c>
      <c r="F83" s="50"/>
    </row>
    <row r="84" spans="1:6" s="8" customFormat="1" ht="13.8" hidden="1" x14ac:dyDescent="0.3">
      <c r="A84" s="8">
        <v>17</v>
      </c>
      <c r="B84" s="19" t="s">
        <v>4</v>
      </c>
      <c r="C84" s="1">
        <f t="shared" ref="C84:D87" si="4">C63/(1+C$15)^$A63</f>
        <v>0</v>
      </c>
      <c r="D84" s="1">
        <f t="shared" si="4"/>
        <v>0</v>
      </c>
      <c r="F84" s="50"/>
    </row>
    <row r="85" spans="1:6" s="8" customFormat="1" ht="13.8" hidden="1" x14ac:dyDescent="0.3">
      <c r="A85" s="8">
        <v>18</v>
      </c>
      <c r="B85" s="19" t="s">
        <v>4</v>
      </c>
      <c r="C85" s="1">
        <f t="shared" si="4"/>
        <v>0</v>
      </c>
      <c r="D85" s="1">
        <f t="shared" si="4"/>
        <v>0</v>
      </c>
      <c r="F85" s="50"/>
    </row>
    <row r="86" spans="1:6" s="8" customFormat="1" ht="13.8" hidden="1" x14ac:dyDescent="0.3">
      <c r="A86" s="8">
        <v>19</v>
      </c>
      <c r="B86" s="19" t="s">
        <v>4</v>
      </c>
      <c r="C86" s="1">
        <f t="shared" si="4"/>
        <v>0</v>
      </c>
      <c r="D86" s="1">
        <f t="shared" si="4"/>
        <v>0</v>
      </c>
      <c r="F86" s="50"/>
    </row>
    <row r="87" spans="1:6" s="8" customFormat="1" ht="13.8" hidden="1" x14ac:dyDescent="0.3">
      <c r="A87" s="8">
        <v>20</v>
      </c>
      <c r="B87" s="19" t="s">
        <v>4</v>
      </c>
      <c r="C87" s="1">
        <f t="shared" si="4"/>
        <v>0</v>
      </c>
      <c r="D87" s="1">
        <f t="shared" si="4"/>
        <v>0</v>
      </c>
      <c r="F87" s="50"/>
    </row>
    <row r="88" spans="1:6" hidden="1" x14ac:dyDescent="0.3">
      <c r="A88" s="46"/>
      <c r="B88" s="47"/>
      <c r="C88" s="1"/>
      <c r="D88" s="1"/>
    </row>
    <row r="89" spans="1:6" hidden="1" x14ac:dyDescent="0.3">
      <c r="A89" s="40" t="s">
        <v>3</v>
      </c>
      <c r="C89" s="48"/>
      <c r="D89" s="48"/>
    </row>
    <row r="90" spans="1:6" s="45" customFormat="1" ht="13.8" hidden="1" x14ac:dyDescent="0.3">
      <c r="A90" s="43" t="s">
        <v>2</v>
      </c>
      <c r="B90" s="43" t="s">
        <v>0</v>
      </c>
      <c r="C90" s="2">
        <f>SUM(C91:C110)</f>
        <v>7.5</v>
      </c>
      <c r="D90" s="2">
        <f>SUM(D91:D110)</f>
        <v>14.5</v>
      </c>
      <c r="F90" s="51"/>
    </row>
    <row r="91" spans="1:6" s="8" customFormat="1" ht="13.8" hidden="1" x14ac:dyDescent="0.3">
      <c r="A91" s="8">
        <v>1</v>
      </c>
      <c r="B91" s="19" t="s">
        <v>0</v>
      </c>
      <c r="C91" s="1">
        <f>IF(C25&lt;2,C$13*C25,0)</f>
        <v>1</v>
      </c>
      <c r="D91" s="1">
        <f>IF(D25&lt;2,D25*D$13,0)</f>
        <v>1</v>
      </c>
      <c r="F91" s="50"/>
    </row>
    <row r="92" spans="1:6" s="8" customFormat="1" ht="13.8" hidden="1" x14ac:dyDescent="0.3">
      <c r="A92" s="8">
        <v>2</v>
      </c>
      <c r="B92" s="19" t="s">
        <v>0</v>
      </c>
      <c r="C92" s="1">
        <f t="shared" ref="C92:C110" si="5">IF(C26&lt;2,C$13*C26,0)</f>
        <v>1</v>
      </c>
      <c r="D92" s="1">
        <f t="shared" ref="D92:D110" si="6">IF(D26&lt;2,D26*D$13,0)</f>
        <v>1</v>
      </c>
      <c r="F92" s="50"/>
    </row>
    <row r="93" spans="1:6" s="8" customFormat="1" ht="13.8" hidden="1" x14ac:dyDescent="0.3">
      <c r="A93" s="8">
        <v>3</v>
      </c>
      <c r="B93" s="19" t="s">
        <v>0</v>
      </c>
      <c r="C93" s="1">
        <f t="shared" si="5"/>
        <v>1</v>
      </c>
      <c r="D93" s="1">
        <f t="shared" si="6"/>
        <v>1</v>
      </c>
      <c r="F93" s="50"/>
    </row>
    <row r="94" spans="1:6" s="8" customFormat="1" ht="13.8" hidden="1" x14ac:dyDescent="0.3">
      <c r="A94" s="8">
        <v>4</v>
      </c>
      <c r="B94" s="19" t="s">
        <v>0</v>
      </c>
      <c r="C94" s="1">
        <f t="shared" si="5"/>
        <v>1</v>
      </c>
      <c r="D94" s="1">
        <f t="shared" si="6"/>
        <v>1</v>
      </c>
      <c r="F94" s="50"/>
    </row>
    <row r="95" spans="1:6" s="8" customFormat="1" ht="13.8" hidden="1" x14ac:dyDescent="0.3">
      <c r="A95" s="8">
        <v>5</v>
      </c>
      <c r="B95" s="19" t="s">
        <v>0</v>
      </c>
      <c r="C95" s="1">
        <f t="shared" si="5"/>
        <v>1</v>
      </c>
      <c r="D95" s="1">
        <f t="shared" si="6"/>
        <v>1</v>
      </c>
      <c r="F95" s="50"/>
    </row>
    <row r="96" spans="1:6" s="8" customFormat="1" ht="13.8" hidden="1" x14ac:dyDescent="0.3">
      <c r="A96" s="8">
        <v>6</v>
      </c>
      <c r="B96" s="19" t="s">
        <v>0</v>
      </c>
      <c r="C96" s="1">
        <f t="shared" si="5"/>
        <v>1</v>
      </c>
      <c r="D96" s="1">
        <f t="shared" si="6"/>
        <v>1</v>
      </c>
      <c r="F96" s="50"/>
    </row>
    <row r="97" spans="1:6" s="8" customFormat="1" ht="13.8" hidden="1" x14ac:dyDescent="0.3">
      <c r="A97" s="8">
        <v>7</v>
      </c>
      <c r="B97" s="19" t="s">
        <v>0</v>
      </c>
      <c r="C97" s="1">
        <f t="shared" si="5"/>
        <v>1</v>
      </c>
      <c r="D97" s="1">
        <f t="shared" si="6"/>
        <v>1</v>
      </c>
      <c r="F97" s="50"/>
    </row>
    <row r="98" spans="1:6" s="8" customFormat="1" ht="13.8" hidden="1" x14ac:dyDescent="0.3">
      <c r="A98" s="8">
        <v>8</v>
      </c>
      <c r="B98" s="19" t="s">
        <v>0</v>
      </c>
      <c r="C98" s="1">
        <f t="shared" si="5"/>
        <v>0.5</v>
      </c>
      <c r="D98" s="1">
        <f t="shared" si="6"/>
        <v>1</v>
      </c>
      <c r="F98" s="50"/>
    </row>
    <row r="99" spans="1:6" s="8" customFormat="1" ht="13.8" hidden="1" x14ac:dyDescent="0.3">
      <c r="A99" s="8">
        <v>9</v>
      </c>
      <c r="B99" s="19" t="s">
        <v>0</v>
      </c>
      <c r="C99" s="1">
        <f t="shared" si="5"/>
        <v>0</v>
      </c>
      <c r="D99" s="1">
        <f t="shared" si="6"/>
        <v>1</v>
      </c>
      <c r="F99" s="50"/>
    </row>
    <row r="100" spans="1:6" s="8" customFormat="1" ht="13.8" hidden="1" x14ac:dyDescent="0.3">
      <c r="A100" s="8">
        <v>10</v>
      </c>
      <c r="B100" s="19" t="s">
        <v>0</v>
      </c>
      <c r="C100" s="1">
        <f t="shared" si="5"/>
        <v>0</v>
      </c>
      <c r="D100" s="1">
        <f t="shared" si="6"/>
        <v>1</v>
      </c>
      <c r="F100" s="50"/>
    </row>
    <row r="101" spans="1:6" s="8" customFormat="1" ht="13.8" hidden="1" x14ac:dyDescent="0.3">
      <c r="A101" s="8">
        <v>11</v>
      </c>
      <c r="B101" s="19" t="s">
        <v>0</v>
      </c>
      <c r="C101" s="1">
        <f t="shared" si="5"/>
        <v>0</v>
      </c>
      <c r="D101" s="1">
        <f t="shared" si="6"/>
        <v>1</v>
      </c>
      <c r="F101" s="50"/>
    </row>
    <row r="102" spans="1:6" s="8" customFormat="1" ht="13.8" hidden="1" x14ac:dyDescent="0.3">
      <c r="A102" s="8">
        <v>12</v>
      </c>
      <c r="B102" s="19" t="s">
        <v>0</v>
      </c>
      <c r="C102" s="1">
        <f t="shared" si="5"/>
        <v>0</v>
      </c>
      <c r="D102" s="1">
        <f t="shared" si="6"/>
        <v>1</v>
      </c>
      <c r="F102" s="50"/>
    </row>
    <row r="103" spans="1:6" s="8" customFormat="1" ht="13.8" hidden="1" x14ac:dyDescent="0.3">
      <c r="A103" s="8">
        <v>13</v>
      </c>
      <c r="B103" s="19" t="s">
        <v>0</v>
      </c>
      <c r="C103" s="1">
        <f t="shared" si="5"/>
        <v>0</v>
      </c>
      <c r="D103" s="1">
        <f t="shared" si="6"/>
        <v>1</v>
      </c>
      <c r="F103" s="50"/>
    </row>
    <row r="104" spans="1:6" s="8" customFormat="1" ht="13.8" hidden="1" x14ac:dyDescent="0.3">
      <c r="A104" s="8">
        <v>14</v>
      </c>
      <c r="B104" s="19" t="s">
        <v>0</v>
      </c>
      <c r="C104" s="1">
        <f t="shared" si="5"/>
        <v>0</v>
      </c>
      <c r="D104" s="1">
        <f t="shared" si="6"/>
        <v>1</v>
      </c>
      <c r="F104" s="50"/>
    </row>
    <row r="105" spans="1:6" s="8" customFormat="1" ht="13.8" hidden="1" x14ac:dyDescent="0.3">
      <c r="A105" s="8">
        <v>15</v>
      </c>
      <c r="B105" s="19" t="s">
        <v>0</v>
      </c>
      <c r="C105" s="1">
        <f t="shared" si="5"/>
        <v>0</v>
      </c>
      <c r="D105" s="1">
        <f t="shared" si="6"/>
        <v>0.5</v>
      </c>
      <c r="F105" s="50"/>
    </row>
    <row r="106" spans="1:6" s="8" customFormat="1" ht="13.8" hidden="1" x14ac:dyDescent="0.3">
      <c r="A106" s="8">
        <v>16</v>
      </c>
      <c r="B106" s="19" t="s">
        <v>0</v>
      </c>
      <c r="C106" s="1">
        <f t="shared" si="5"/>
        <v>0</v>
      </c>
      <c r="D106" s="1">
        <f t="shared" si="6"/>
        <v>0</v>
      </c>
      <c r="F106" s="50"/>
    </row>
    <row r="107" spans="1:6" s="8" customFormat="1" ht="13.8" hidden="1" x14ac:dyDescent="0.3">
      <c r="A107" s="8">
        <v>17</v>
      </c>
      <c r="B107" s="19" t="s">
        <v>0</v>
      </c>
      <c r="C107" s="1">
        <f t="shared" si="5"/>
        <v>0</v>
      </c>
      <c r="D107" s="1">
        <f t="shared" si="6"/>
        <v>0</v>
      </c>
      <c r="F107" s="50"/>
    </row>
    <row r="108" spans="1:6" s="8" customFormat="1" ht="13.8" hidden="1" x14ac:dyDescent="0.3">
      <c r="A108" s="8">
        <v>18</v>
      </c>
      <c r="B108" s="19" t="s">
        <v>0</v>
      </c>
      <c r="C108" s="1">
        <f t="shared" si="5"/>
        <v>0</v>
      </c>
      <c r="D108" s="1">
        <f t="shared" si="6"/>
        <v>0</v>
      </c>
      <c r="F108" s="50"/>
    </row>
    <row r="109" spans="1:6" s="8" customFormat="1" ht="13.8" hidden="1" x14ac:dyDescent="0.3">
      <c r="A109" s="8">
        <v>19</v>
      </c>
      <c r="B109" s="19" t="s">
        <v>0</v>
      </c>
      <c r="C109" s="1">
        <f t="shared" si="5"/>
        <v>0</v>
      </c>
      <c r="D109" s="1">
        <f t="shared" si="6"/>
        <v>0</v>
      </c>
      <c r="F109" s="50"/>
    </row>
    <row r="110" spans="1:6" s="8" customFormat="1" ht="13.8" hidden="1" x14ac:dyDescent="0.3">
      <c r="A110" s="8">
        <v>20</v>
      </c>
      <c r="B110" s="19" t="s">
        <v>0</v>
      </c>
      <c r="C110" s="1">
        <f t="shared" si="5"/>
        <v>0</v>
      </c>
      <c r="D110" s="1">
        <f t="shared" si="6"/>
        <v>0</v>
      </c>
      <c r="F110" s="50"/>
    </row>
    <row r="111" spans="1:6" hidden="1" x14ac:dyDescent="0.3">
      <c r="A111" s="46"/>
      <c r="B111" s="47"/>
      <c r="C111" s="48"/>
      <c r="D111" s="48"/>
    </row>
    <row r="112" spans="1:6" s="45" customFormat="1" ht="13.8" hidden="1" x14ac:dyDescent="0.3">
      <c r="A112" s="43" t="s">
        <v>1</v>
      </c>
      <c r="B112" s="43" t="s">
        <v>0</v>
      </c>
      <c r="C112" s="2">
        <f>SUM(C113:C132)</f>
        <v>6.1932674456404939</v>
      </c>
      <c r="D112" s="2">
        <f>SUM(D113:D132)</f>
        <v>10.334296659156138</v>
      </c>
      <c r="F112" s="51"/>
    </row>
    <row r="113" spans="1:6" s="8" customFormat="1" ht="13.8" hidden="1" x14ac:dyDescent="0.3">
      <c r="A113" s="8">
        <v>1</v>
      </c>
      <c r="B113" s="19" t="s">
        <v>0</v>
      </c>
      <c r="C113" s="1">
        <f t="shared" ref="C113:D128" si="7">C91/(1+C$15)^$A113</f>
        <v>0.95500322468621324</v>
      </c>
      <c r="D113" s="1">
        <f t="shared" si="7"/>
        <v>0.95500322468621324</v>
      </c>
      <c r="F113" s="50"/>
    </row>
    <row r="114" spans="1:6" s="8" customFormat="1" ht="13.8" hidden="1" x14ac:dyDescent="0.3">
      <c r="A114" s="8">
        <v>2</v>
      </c>
      <c r="B114" s="19" t="s">
        <v>0</v>
      </c>
      <c r="C114" s="1">
        <f t="shared" si="7"/>
        <v>0.91203115916106592</v>
      </c>
      <c r="D114" s="1">
        <f t="shared" si="7"/>
        <v>0.91203115916106592</v>
      </c>
      <c r="F114" s="50"/>
    </row>
    <row r="115" spans="1:6" s="8" customFormat="1" ht="13.8" hidden="1" x14ac:dyDescent="0.3">
      <c r="A115" s="8">
        <v>3</v>
      </c>
      <c r="B115" s="19" t="s">
        <v>0</v>
      </c>
      <c r="C115" s="1">
        <f t="shared" si="7"/>
        <v>0.87099269801312285</v>
      </c>
      <c r="D115" s="1">
        <f t="shared" si="7"/>
        <v>0.87099269801312285</v>
      </c>
      <c r="F115" s="50"/>
    </row>
    <row r="116" spans="1:6" s="8" customFormat="1" ht="13.8" hidden="1" x14ac:dyDescent="0.3">
      <c r="A116" s="8">
        <v>4</v>
      </c>
      <c r="B116" s="19" t="s">
        <v>0</v>
      </c>
      <c r="C116" s="1">
        <f t="shared" si="7"/>
        <v>0.8318008352806775</v>
      </c>
      <c r="D116" s="1">
        <f t="shared" si="7"/>
        <v>0.8318008352806775</v>
      </c>
      <c r="F116" s="50"/>
    </row>
    <row r="117" spans="1:6" s="8" customFormat="1" ht="13.8" hidden="1" x14ac:dyDescent="0.3">
      <c r="A117" s="8">
        <v>5</v>
      </c>
      <c r="B117" s="19" t="s">
        <v>0</v>
      </c>
      <c r="C117" s="1">
        <f t="shared" si="7"/>
        <v>0.7943724799897327</v>
      </c>
      <c r="D117" s="1">
        <f t="shared" si="7"/>
        <v>0.7943724799897327</v>
      </c>
      <c r="F117" s="50"/>
    </row>
    <row r="118" spans="1:6" s="8" customFormat="1" ht="13.8" hidden="1" x14ac:dyDescent="0.3">
      <c r="A118" s="8">
        <v>6</v>
      </c>
      <c r="B118" s="19" t="s">
        <v>0</v>
      </c>
      <c r="C118" s="1">
        <f t="shared" si="7"/>
        <v>0.75862827999217908</v>
      </c>
      <c r="D118" s="1">
        <f t="shared" si="7"/>
        <v>0.75862827999217908</v>
      </c>
      <c r="F118" s="50"/>
    </row>
    <row r="119" spans="1:6" s="8" customFormat="1" ht="13.8" hidden="1" x14ac:dyDescent="0.3">
      <c r="A119" s="8">
        <v>7</v>
      </c>
      <c r="B119" s="19" t="s">
        <v>0</v>
      </c>
      <c r="C119" s="1">
        <f t="shared" si="7"/>
        <v>0.72449245373068649</v>
      </c>
      <c r="D119" s="1">
        <f t="shared" si="7"/>
        <v>0.72449245373068649</v>
      </c>
      <c r="F119" s="50"/>
    </row>
    <row r="120" spans="1:6" s="8" customFormat="1" ht="13.8" hidden="1" x14ac:dyDescent="0.3">
      <c r="A120" s="8">
        <v>8</v>
      </c>
      <c r="B120" s="19" t="s">
        <v>0</v>
      </c>
      <c r="C120" s="1">
        <f t="shared" si="7"/>
        <v>0.34594631478681637</v>
      </c>
      <c r="D120" s="1">
        <f t="shared" si="7"/>
        <v>0.69189262957363273</v>
      </c>
      <c r="F120" s="50"/>
    </row>
    <row r="121" spans="1:6" s="8" customFormat="1" ht="13.8" hidden="1" x14ac:dyDescent="0.3">
      <c r="A121" s="8">
        <v>9</v>
      </c>
      <c r="B121" s="19" t="s">
        <v>0</v>
      </c>
      <c r="C121" s="1">
        <f t="shared" si="7"/>
        <v>0</v>
      </c>
      <c r="D121" s="1">
        <f t="shared" si="7"/>
        <v>0.66075969237944288</v>
      </c>
      <c r="F121" s="50"/>
    </row>
    <row r="122" spans="1:6" s="8" customFormat="1" ht="13.8" hidden="1" x14ac:dyDescent="0.3">
      <c r="A122" s="8">
        <v>10</v>
      </c>
      <c r="B122" s="19" t="s">
        <v>0</v>
      </c>
      <c r="C122" s="1">
        <f t="shared" si="7"/>
        <v>0</v>
      </c>
      <c r="D122" s="1">
        <f t="shared" si="7"/>
        <v>0.63102763696503827</v>
      </c>
      <c r="F122" s="50"/>
    </row>
    <row r="123" spans="1:6" s="8" customFormat="1" ht="13.8" hidden="1" x14ac:dyDescent="0.3">
      <c r="A123" s="8">
        <v>11</v>
      </c>
      <c r="B123" s="19" t="s">
        <v>0</v>
      </c>
      <c r="C123" s="1">
        <f t="shared" si="7"/>
        <v>0</v>
      </c>
      <c r="D123" s="1">
        <f t="shared" si="7"/>
        <v>0.60263342816773258</v>
      </c>
      <c r="F123" s="50"/>
    </row>
    <row r="124" spans="1:6" s="8" customFormat="1" ht="13.8" hidden="1" x14ac:dyDescent="0.3">
      <c r="A124" s="8">
        <v>12</v>
      </c>
      <c r="B124" s="19" t="s">
        <v>0</v>
      </c>
      <c r="C124" s="1">
        <f t="shared" si="7"/>
        <v>0</v>
      </c>
      <c r="D124" s="1">
        <f t="shared" si="7"/>
        <v>0.57551686720389217</v>
      </c>
      <c r="F124" s="50"/>
    </row>
    <row r="125" spans="1:6" s="8" customFormat="1" ht="13.8" hidden="1" x14ac:dyDescent="0.3">
      <c r="A125" s="8">
        <v>13</v>
      </c>
      <c r="B125" s="19" t="s">
        <v>0</v>
      </c>
      <c r="C125" s="1">
        <f t="shared" si="7"/>
        <v>0</v>
      </c>
      <c r="D125" s="1">
        <f t="shared" si="7"/>
        <v>0.54962046404102405</v>
      </c>
      <c r="F125" s="50"/>
    </row>
    <row r="126" spans="1:6" s="8" customFormat="1" ht="13.8" hidden="1" x14ac:dyDescent="0.3">
      <c r="A126" s="8">
        <v>14</v>
      </c>
      <c r="B126" s="19" t="s">
        <v>0</v>
      </c>
      <c r="C126" s="1">
        <f t="shared" si="7"/>
        <v>0</v>
      </c>
      <c r="D126" s="1">
        <f t="shared" si="7"/>
        <v>0.5248893155127109</v>
      </c>
      <c r="F126" s="50"/>
    </row>
    <row r="127" spans="1:6" s="8" customFormat="1" ht="13.8" hidden="1" x14ac:dyDescent="0.3">
      <c r="A127" s="8">
        <v>15</v>
      </c>
      <c r="B127" s="19" t="s">
        <v>0</v>
      </c>
      <c r="C127" s="1">
        <f t="shared" si="7"/>
        <v>0</v>
      </c>
      <c r="D127" s="1">
        <f t="shared" si="7"/>
        <v>0.25063549445898903</v>
      </c>
      <c r="F127" s="50"/>
    </row>
    <row r="128" spans="1:6" s="8" customFormat="1" ht="13.8" hidden="1" x14ac:dyDescent="0.3">
      <c r="A128" s="8">
        <v>16</v>
      </c>
      <c r="B128" s="19" t="s">
        <v>0</v>
      </c>
      <c r="C128" s="1">
        <f t="shared" si="7"/>
        <v>0</v>
      </c>
      <c r="D128" s="1">
        <f t="shared" si="7"/>
        <v>0</v>
      </c>
      <c r="F128" s="50"/>
    </row>
    <row r="129" spans="1:6" s="8" customFormat="1" ht="13.8" hidden="1" x14ac:dyDescent="0.3">
      <c r="A129" s="8">
        <v>17</v>
      </c>
      <c r="B129" s="19" t="s">
        <v>0</v>
      </c>
      <c r="C129" s="1">
        <f t="shared" ref="C129:D132" si="8">C107/(1+C$15)^$A129</f>
        <v>0</v>
      </c>
      <c r="D129" s="1">
        <f t="shared" si="8"/>
        <v>0</v>
      </c>
      <c r="F129" s="50"/>
    </row>
    <row r="130" spans="1:6" s="8" customFormat="1" ht="13.8" hidden="1" x14ac:dyDescent="0.3">
      <c r="A130" s="8">
        <v>18</v>
      </c>
      <c r="B130" s="19" t="s">
        <v>0</v>
      </c>
      <c r="C130" s="1">
        <f t="shared" si="8"/>
        <v>0</v>
      </c>
      <c r="D130" s="1">
        <f t="shared" si="8"/>
        <v>0</v>
      </c>
      <c r="F130" s="50"/>
    </row>
    <row r="131" spans="1:6" s="8" customFormat="1" ht="13.8" hidden="1" x14ac:dyDescent="0.3">
      <c r="A131" s="8">
        <v>19</v>
      </c>
      <c r="B131" s="19" t="s">
        <v>0</v>
      </c>
      <c r="C131" s="1">
        <f t="shared" si="8"/>
        <v>0</v>
      </c>
      <c r="D131" s="1">
        <f t="shared" si="8"/>
        <v>0</v>
      </c>
      <c r="F131" s="50"/>
    </row>
    <row r="132" spans="1:6" s="8" customFormat="1" ht="13.8" hidden="1" x14ac:dyDescent="0.3">
      <c r="A132" s="8">
        <v>20</v>
      </c>
      <c r="B132" s="19" t="s">
        <v>0</v>
      </c>
      <c r="C132" s="1">
        <f t="shared" si="8"/>
        <v>0</v>
      </c>
      <c r="D132" s="1">
        <f t="shared" si="8"/>
        <v>0</v>
      </c>
      <c r="F132" s="50"/>
    </row>
    <row r="133" spans="1:6" x14ac:dyDescent="0.3">
      <c r="A133" s="49"/>
    </row>
  </sheetData>
  <sheetProtection algorithmName="SHA-512" hashValue="lVLbgB1uI9QgQJ7RO4UEbnoH4Cfy2vW/Pjd/M00xvIPvj3Zz+1PPuCI5wZpUILQQ0C3Hho/ar1CIzigXeBQrLg==" saltValue="W/ZD56HPfUc8w8UkMELY5g==" spinCount="100000" sheet="1" objects="1" scenarios="1" selectLockedCells="1"/>
  <mergeCells count="2">
    <mergeCell ref="A22:E22"/>
    <mergeCell ref="C4:D4"/>
  </mergeCells>
  <conditionalFormatting sqref="C25:D44">
    <cfRule type="cellIs" dxfId="1" priority="1" operator="equal">
      <formula>10</formula>
    </cfRule>
  </conditionalFormatting>
  <pageMargins left="0.39370078740157483" right="0.39370078740157483" top="0.78740157480314965" bottom="0.78740157480314965" header="0.31496062992125984" footer="0.31496062992125984"/>
  <pageSetup paperSize="9" scale="9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/>
    <pageSetUpPr fitToPage="1"/>
  </sheetPr>
  <dimension ref="A1:LY135"/>
  <sheetViews>
    <sheetView zoomScale="130" zoomScaleNormal="130" workbookViewId="0"/>
  </sheetViews>
  <sheetFormatPr baseColWidth="10" defaultColWidth="11.44140625" defaultRowHeight="14.4" x14ac:dyDescent="0.3"/>
  <cols>
    <col min="1" max="1" width="33.77734375" style="10" customWidth="1"/>
    <col min="2" max="2" width="13.6640625" style="10" customWidth="1"/>
    <col min="3" max="4" width="7.6640625" style="10" customWidth="1"/>
    <col min="5" max="5" width="2.6640625" style="10" customWidth="1"/>
    <col min="6" max="6" width="11.44140625" style="12"/>
    <col min="7" max="16384" width="11.44140625" style="10"/>
  </cols>
  <sheetData>
    <row r="1" spans="1:134" ht="15.75" customHeight="1" x14ac:dyDescent="0.3">
      <c r="A1" s="6" t="s">
        <v>50</v>
      </c>
      <c r="B1" s="7"/>
      <c r="C1" s="85" t="s">
        <v>11</v>
      </c>
      <c r="D1" s="85"/>
      <c r="E1" s="8"/>
      <c r="F1" s="9" t="s">
        <v>29</v>
      </c>
    </row>
    <row r="2" spans="1:134" ht="49.5" customHeight="1" x14ac:dyDescent="0.3">
      <c r="A2" s="11"/>
      <c r="B2" s="7"/>
      <c r="C2" s="86" t="s">
        <v>61</v>
      </c>
      <c r="D2" s="86"/>
      <c r="E2" s="8"/>
    </row>
    <row r="3" spans="1:134" x14ac:dyDescent="0.3">
      <c r="A3" s="13"/>
      <c r="B3" s="13"/>
      <c r="C3" s="14" t="s">
        <v>14</v>
      </c>
      <c r="D3" s="15" t="s">
        <v>12</v>
      </c>
    </row>
    <row r="4" spans="1:134" ht="15" customHeight="1" x14ac:dyDescent="0.3">
      <c r="A4" s="13" t="s">
        <v>10</v>
      </c>
      <c r="B4" s="16"/>
      <c r="C4" s="76" t="s">
        <v>11</v>
      </c>
      <c r="D4" s="76"/>
    </row>
    <row r="5" spans="1:134" ht="5.0999999999999996" customHeight="1" x14ac:dyDescent="0.3"/>
    <row r="6" spans="1:134" s="18" customFormat="1" ht="16.2" thickBot="1" x14ac:dyDescent="0.35">
      <c r="A6" s="17" t="s">
        <v>13</v>
      </c>
      <c r="E6" s="10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</row>
    <row r="7" spans="1:134" ht="15.6" thickTop="1" thickBot="1" x14ac:dyDescent="0.35">
      <c r="A7" s="10" t="s">
        <v>59</v>
      </c>
      <c r="B7" s="19" t="s">
        <v>24</v>
      </c>
      <c r="C7" s="3">
        <v>8</v>
      </c>
      <c r="D7" s="73">
        <f>IF(C7="",0,((C11+1)/C11)*C19*(D16*(1+D16)^D10/((1+D16)^D10-1))+D12)</f>
        <v>10.441156169199679</v>
      </c>
      <c r="F7" s="21" t="s">
        <v>51</v>
      </c>
      <c r="G7"/>
      <c r="H7"/>
      <c r="I7"/>
      <c r="J7"/>
      <c r="K7"/>
    </row>
    <row r="8" spans="1:134" ht="15.6" thickTop="1" thickBot="1" x14ac:dyDescent="0.35">
      <c r="A8" s="10" t="s">
        <v>19</v>
      </c>
      <c r="B8" s="19" t="s">
        <v>48</v>
      </c>
      <c r="C8" s="10">
        <v>13</v>
      </c>
      <c r="D8" s="10">
        <v>20</v>
      </c>
      <c r="F8" s="22"/>
    </row>
    <row r="9" spans="1:134" ht="15.6" thickTop="1" thickBot="1" x14ac:dyDescent="0.35">
      <c r="A9" s="10" t="s">
        <v>44</v>
      </c>
      <c r="B9" s="19" t="s">
        <v>48</v>
      </c>
      <c r="C9" s="4">
        <v>5.9</v>
      </c>
      <c r="F9" s="21" t="s">
        <v>52</v>
      </c>
      <c r="G9"/>
      <c r="H9"/>
      <c r="I9"/>
      <c r="J9"/>
      <c r="K9"/>
    </row>
    <row r="10" spans="1:134" ht="15.6" thickTop="1" thickBot="1" x14ac:dyDescent="0.35">
      <c r="A10" s="10" t="s">
        <v>27</v>
      </c>
      <c r="B10" s="19" t="s">
        <v>48</v>
      </c>
      <c r="C10" s="10">
        <f>C8-C9</f>
        <v>7.1</v>
      </c>
      <c r="D10" s="10">
        <f>D8-C9</f>
        <v>14.1</v>
      </c>
      <c r="F10" s="22"/>
    </row>
    <row r="11" spans="1:134" ht="30" customHeight="1" thickTop="1" thickBot="1" x14ac:dyDescent="0.35">
      <c r="A11" s="74" t="s">
        <v>60</v>
      </c>
      <c r="B11" s="19" t="s">
        <v>7</v>
      </c>
      <c r="C11" s="5">
        <v>0.4</v>
      </c>
      <c r="F11" s="21" t="s">
        <v>53</v>
      </c>
      <c r="G11"/>
      <c r="H11"/>
      <c r="I11"/>
      <c r="J11"/>
      <c r="K11"/>
    </row>
    <row r="12" spans="1:134" ht="15" hidden="1" thickTop="1" x14ac:dyDescent="0.3">
      <c r="A12" s="10" t="s">
        <v>23</v>
      </c>
      <c r="B12" s="19" t="s">
        <v>24</v>
      </c>
      <c r="C12" s="10">
        <v>5.66</v>
      </c>
      <c r="D12" s="10">
        <f>C12</f>
        <v>5.66</v>
      </c>
    </row>
    <row r="13" spans="1:134" hidden="1" x14ac:dyDescent="0.3">
      <c r="A13" s="13" t="s">
        <v>16</v>
      </c>
      <c r="B13" s="19"/>
    </row>
    <row r="14" spans="1:134" hidden="1" x14ac:dyDescent="0.3">
      <c r="A14" s="8" t="s">
        <v>15</v>
      </c>
      <c r="B14" s="19" t="s">
        <v>25</v>
      </c>
      <c r="C14" s="23">
        <v>1</v>
      </c>
      <c r="D14" s="66">
        <f>C11/(1+C11)</f>
        <v>0.28571428571428575</v>
      </c>
    </row>
    <row r="15" spans="1:134" s="18" customFormat="1" ht="15.6" hidden="1" x14ac:dyDescent="0.3">
      <c r="A15" s="24" t="s">
        <v>9</v>
      </c>
      <c r="B15" s="25"/>
      <c r="E15" s="10"/>
      <c r="F15" s="12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0"/>
      <c r="DI15" s="10"/>
      <c r="DJ15" s="10"/>
      <c r="DK15" s="10"/>
      <c r="DL15" s="10"/>
      <c r="DM15" s="10"/>
      <c r="DN15" s="10"/>
      <c r="DO15" s="10"/>
      <c r="DP15" s="10"/>
      <c r="DQ15" s="10"/>
      <c r="DR15" s="10"/>
      <c r="DS15" s="10"/>
      <c r="DT15" s="10"/>
      <c r="DU15" s="10"/>
      <c r="DV15" s="10"/>
      <c r="DW15" s="10"/>
      <c r="DX15" s="10"/>
      <c r="DY15" s="10"/>
      <c r="DZ15" s="10"/>
      <c r="EA15" s="10"/>
      <c r="EB15" s="10"/>
      <c r="EC15" s="10"/>
      <c r="ED15" s="10"/>
    </row>
    <row r="16" spans="1:134" hidden="1" x14ac:dyDescent="0.3">
      <c r="A16" s="19" t="s">
        <v>28</v>
      </c>
      <c r="B16" s="19" t="s">
        <v>7</v>
      </c>
      <c r="C16" s="67">
        <v>4.711688311688312E-2</v>
      </c>
      <c r="D16" s="26">
        <f>C16</f>
        <v>4.711688311688312E-2</v>
      </c>
    </row>
    <row r="17" spans="1:337" s="18" customFormat="1" ht="16.8" thickTop="1" thickBot="1" x14ac:dyDescent="0.35">
      <c r="A17" s="17" t="s">
        <v>45</v>
      </c>
      <c r="E17" s="10"/>
      <c r="F17" s="12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B17" s="10"/>
      <c r="EC17" s="10"/>
      <c r="ED17" s="10"/>
    </row>
    <row r="18" spans="1:337" s="29" customFormat="1" hidden="1" x14ac:dyDescent="0.3">
      <c r="A18" s="27" t="s">
        <v>47</v>
      </c>
      <c r="B18" s="19" t="s">
        <v>24</v>
      </c>
      <c r="C18" s="28">
        <f>C69/C114</f>
        <v>2.34</v>
      </c>
      <c r="D18" s="28">
        <f>D69/D114</f>
        <v>4.7811561691996802</v>
      </c>
      <c r="E18" s="10"/>
      <c r="F18" s="12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0"/>
      <c r="DI18" s="10"/>
      <c r="DJ18" s="10"/>
      <c r="DK18" s="10"/>
      <c r="DL18" s="10"/>
      <c r="DM18" s="10"/>
      <c r="DN18" s="10"/>
      <c r="DO18" s="10"/>
      <c r="DP18" s="10"/>
      <c r="DQ18" s="10"/>
      <c r="DR18" s="10"/>
      <c r="DS18" s="10"/>
      <c r="DT18" s="10"/>
      <c r="DU18" s="10"/>
      <c r="DV18" s="10"/>
      <c r="DW18" s="10"/>
      <c r="DX18" s="10"/>
      <c r="DY18" s="10"/>
      <c r="DZ18" s="10"/>
      <c r="EA18" s="10"/>
      <c r="EB18" s="10"/>
      <c r="EC18" s="10"/>
      <c r="ED18" s="10"/>
      <c r="EE18" s="10"/>
      <c r="EF18" s="10"/>
      <c r="EG18" s="10"/>
      <c r="EH18" s="10"/>
      <c r="EI18" s="10"/>
      <c r="EJ18" s="10"/>
      <c r="EK18" s="10"/>
      <c r="EL18" s="10"/>
      <c r="EM18" s="10"/>
      <c r="EN18" s="10"/>
      <c r="EO18" s="10"/>
      <c r="EP18" s="10"/>
      <c r="EQ18" s="10"/>
      <c r="ER18" s="10"/>
      <c r="ES18" s="10"/>
      <c r="ET18" s="10"/>
      <c r="EU18" s="10"/>
      <c r="EV18" s="10"/>
      <c r="EW18" s="10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M18" s="10"/>
      <c r="FN18" s="10"/>
      <c r="FO18" s="10"/>
      <c r="FP18" s="10"/>
      <c r="FQ18" s="10"/>
      <c r="FR18" s="10"/>
      <c r="FS18" s="10"/>
      <c r="FT18" s="10"/>
      <c r="FU18" s="10"/>
      <c r="FV18" s="10"/>
      <c r="FW18" s="10"/>
      <c r="FX18" s="10"/>
      <c r="FY18" s="10"/>
      <c r="FZ18" s="10"/>
      <c r="GA18" s="10"/>
      <c r="GB18" s="10"/>
      <c r="GC18" s="10"/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N18" s="10"/>
      <c r="GO18" s="10"/>
      <c r="GP18" s="10"/>
      <c r="GQ18" s="10"/>
      <c r="GR18" s="10"/>
      <c r="GS18" s="10"/>
      <c r="GT18" s="10"/>
      <c r="GU18" s="10"/>
      <c r="GV18" s="10"/>
      <c r="GW18" s="10"/>
      <c r="GX18" s="10"/>
      <c r="GY18" s="10"/>
      <c r="GZ18" s="10"/>
      <c r="HA18" s="10"/>
      <c r="HB18" s="10"/>
      <c r="HC18" s="10"/>
      <c r="HD18" s="10"/>
      <c r="HE18" s="10"/>
      <c r="HF18" s="10"/>
      <c r="HG18" s="10"/>
      <c r="HH18" s="10"/>
      <c r="HI18" s="10"/>
      <c r="HJ18" s="10"/>
      <c r="HK18" s="10"/>
      <c r="HL18" s="10"/>
      <c r="HM18" s="10"/>
      <c r="HN18" s="10"/>
      <c r="HO18" s="10"/>
      <c r="HP18" s="10"/>
      <c r="HQ18" s="10"/>
      <c r="HR18" s="10"/>
      <c r="HS18" s="10"/>
      <c r="HT18" s="10"/>
      <c r="HU18" s="10"/>
      <c r="HV18" s="10"/>
      <c r="HW18" s="10"/>
      <c r="HX18" s="10"/>
      <c r="HY18" s="10"/>
      <c r="HZ18" s="10"/>
      <c r="IA18" s="10"/>
      <c r="IB18" s="10"/>
      <c r="IC18" s="10"/>
      <c r="ID18" s="10"/>
      <c r="IE18" s="10"/>
      <c r="IF18" s="10"/>
      <c r="IG18" s="10"/>
      <c r="IH18" s="10"/>
      <c r="II18" s="10"/>
      <c r="IJ18" s="10"/>
      <c r="IK18" s="10"/>
      <c r="IL18" s="10"/>
      <c r="IM18" s="10"/>
      <c r="IN18" s="10"/>
      <c r="IO18" s="10"/>
      <c r="IP18" s="10"/>
      <c r="IQ18" s="10"/>
      <c r="IR18" s="10"/>
      <c r="IS18" s="10"/>
      <c r="IT18" s="10"/>
      <c r="IU18" s="10"/>
      <c r="IV18" s="10"/>
      <c r="IW18" s="10"/>
      <c r="IX18" s="10"/>
      <c r="IY18" s="10"/>
      <c r="IZ18" s="10"/>
      <c r="JA18" s="10"/>
      <c r="JB18" s="10"/>
      <c r="JC18" s="10"/>
      <c r="JD18" s="10"/>
      <c r="JE18" s="10"/>
      <c r="JF18" s="10"/>
      <c r="JG18" s="10"/>
      <c r="JH18" s="10"/>
      <c r="JI18" s="10"/>
      <c r="JJ18" s="10"/>
      <c r="JK18" s="10"/>
      <c r="JL18" s="10"/>
      <c r="JM18" s="10"/>
      <c r="JN18" s="10"/>
      <c r="JO18" s="10"/>
      <c r="JP18" s="10"/>
      <c r="JQ18" s="10"/>
      <c r="JR18" s="10"/>
      <c r="JS18" s="10"/>
      <c r="JT18" s="10"/>
      <c r="JU18" s="10"/>
      <c r="JV18" s="10"/>
      <c r="JW18" s="10"/>
      <c r="JX18" s="10"/>
      <c r="JY18" s="10"/>
      <c r="JZ18" s="10"/>
      <c r="KA18" s="10"/>
      <c r="KB18" s="10"/>
      <c r="KC18" s="10"/>
      <c r="KD18" s="10"/>
      <c r="KE18" s="10"/>
      <c r="KF18" s="10"/>
      <c r="KG18" s="10"/>
      <c r="KH18" s="10"/>
      <c r="KI18" s="10"/>
      <c r="KJ18" s="10"/>
      <c r="KK18" s="10"/>
      <c r="KL18" s="10"/>
      <c r="KM18" s="10"/>
      <c r="KN18" s="10"/>
      <c r="KO18" s="10"/>
      <c r="KP18" s="10"/>
      <c r="KQ18" s="10"/>
      <c r="KR18" s="10"/>
      <c r="KS18" s="10"/>
      <c r="KT18" s="10"/>
      <c r="KU18" s="10"/>
      <c r="KV18" s="10"/>
      <c r="KW18" s="10"/>
      <c r="KX18" s="10"/>
      <c r="KY18" s="10"/>
      <c r="KZ18" s="10"/>
      <c r="LA18" s="10"/>
      <c r="LB18" s="10"/>
      <c r="LC18" s="10"/>
      <c r="LD18" s="10"/>
      <c r="LE18" s="10"/>
      <c r="LF18" s="10"/>
      <c r="LG18" s="10"/>
      <c r="LH18" s="10"/>
      <c r="LI18" s="10"/>
      <c r="LJ18" s="10"/>
      <c r="LK18" s="10"/>
      <c r="LL18" s="10"/>
      <c r="LM18" s="10"/>
      <c r="LN18" s="10"/>
      <c r="LO18" s="10"/>
      <c r="LP18" s="10"/>
      <c r="LQ18" s="10"/>
      <c r="LR18" s="10"/>
      <c r="LS18" s="10"/>
      <c r="LT18" s="10"/>
      <c r="LU18" s="10"/>
      <c r="LV18" s="10"/>
      <c r="LW18" s="10"/>
      <c r="LX18" s="10"/>
      <c r="LY18" s="10"/>
    </row>
    <row r="19" spans="1:337" s="29" customFormat="1" ht="15" hidden="1" thickBot="1" x14ac:dyDescent="0.35">
      <c r="A19" s="27" t="s">
        <v>18</v>
      </c>
      <c r="B19" s="19" t="s">
        <v>26</v>
      </c>
      <c r="C19" s="65">
        <f>C69</f>
        <v>13.844634321517834</v>
      </c>
      <c r="D19" s="65">
        <f>D69</f>
        <v>13.843206935377607</v>
      </c>
      <c r="E19" s="10"/>
      <c r="F19" s="12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  <c r="EE19" s="10"/>
      <c r="EF19" s="10"/>
      <c r="EG19" s="10"/>
      <c r="EH19" s="10"/>
      <c r="EI19" s="10"/>
      <c r="EJ19" s="10"/>
      <c r="EK19" s="10"/>
      <c r="EL19" s="10"/>
      <c r="EM19" s="10"/>
      <c r="EN19" s="10"/>
      <c r="EO19" s="10"/>
      <c r="EP19" s="10"/>
      <c r="EQ19" s="10"/>
      <c r="ER19" s="10"/>
      <c r="ES19" s="10"/>
      <c r="ET19" s="10"/>
      <c r="EU19" s="10"/>
      <c r="EV19" s="10"/>
      <c r="EW19" s="10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M19" s="10"/>
      <c r="FN19" s="10"/>
      <c r="FO19" s="10"/>
      <c r="FP19" s="10"/>
      <c r="FQ19" s="10"/>
      <c r="FR19" s="10"/>
      <c r="FS19" s="10"/>
      <c r="FT19" s="10"/>
      <c r="FU19" s="10"/>
      <c r="FV19" s="10"/>
      <c r="FW19" s="10"/>
      <c r="FX19" s="10"/>
      <c r="FY19" s="10"/>
      <c r="FZ19" s="10"/>
      <c r="GA19" s="10"/>
      <c r="GB19" s="10"/>
      <c r="GC19" s="10"/>
      <c r="GD19" s="10"/>
      <c r="GE19" s="10"/>
      <c r="GF19" s="10"/>
      <c r="GG19" s="10"/>
      <c r="GH19" s="10"/>
      <c r="GI19" s="10"/>
      <c r="GJ19" s="10"/>
      <c r="GK19" s="10"/>
      <c r="GL19" s="10"/>
      <c r="GM19" s="10"/>
      <c r="GN19" s="10"/>
      <c r="GO19" s="10"/>
      <c r="GP19" s="10"/>
      <c r="GQ19" s="10"/>
      <c r="GR19" s="10"/>
      <c r="GS19" s="10"/>
      <c r="GT19" s="10"/>
      <c r="GU19" s="10"/>
      <c r="GV19" s="10"/>
      <c r="GW19" s="10"/>
      <c r="GX19" s="10"/>
      <c r="GY19" s="10"/>
      <c r="GZ19" s="10"/>
      <c r="HA19" s="10"/>
      <c r="HB19" s="10"/>
      <c r="HC19" s="10"/>
      <c r="HD19" s="10"/>
      <c r="HE19" s="10"/>
      <c r="HF19" s="10"/>
      <c r="HG19" s="10"/>
      <c r="HH19" s="10"/>
      <c r="HI19" s="10"/>
      <c r="HJ19" s="10"/>
      <c r="HK19" s="10"/>
      <c r="HL19" s="10"/>
      <c r="HM19" s="10"/>
      <c r="HN19" s="10"/>
      <c r="HO19" s="10"/>
      <c r="HP19" s="10"/>
      <c r="HQ19" s="10"/>
      <c r="HR19" s="10"/>
      <c r="HS19" s="10"/>
      <c r="HT19" s="10"/>
      <c r="HU19" s="10"/>
      <c r="HV19" s="10"/>
      <c r="HW19" s="10"/>
      <c r="HX19" s="10"/>
      <c r="HY19" s="10"/>
      <c r="HZ19" s="10"/>
      <c r="IA19" s="10"/>
      <c r="IB19" s="10"/>
      <c r="IC19" s="10"/>
      <c r="ID19" s="10"/>
      <c r="IE19" s="10"/>
      <c r="IF19" s="10"/>
      <c r="IG19" s="10"/>
      <c r="IH19" s="10"/>
      <c r="II19" s="10"/>
      <c r="IJ19" s="10"/>
      <c r="IK19" s="10"/>
      <c r="IL19" s="10"/>
      <c r="IM19" s="10"/>
      <c r="IN19" s="10"/>
      <c r="IO19" s="10"/>
      <c r="IP19" s="10"/>
      <c r="IQ19" s="10"/>
      <c r="IR19" s="10"/>
      <c r="IS19" s="10"/>
      <c r="IT19" s="10"/>
      <c r="IU19" s="10"/>
      <c r="IV19" s="10"/>
      <c r="IW19" s="10"/>
      <c r="IX19" s="10"/>
      <c r="IY19" s="10"/>
      <c r="IZ19" s="10"/>
      <c r="JA19" s="10"/>
      <c r="JB19" s="10"/>
      <c r="JC19" s="10"/>
      <c r="JD19" s="10"/>
      <c r="JE19" s="10"/>
      <c r="JF19" s="10"/>
      <c r="JG19" s="10"/>
      <c r="JH19" s="10"/>
      <c r="JI19" s="10"/>
      <c r="JJ19" s="10"/>
      <c r="JK19" s="10"/>
      <c r="JL19" s="10"/>
      <c r="JM19" s="10"/>
      <c r="JN19" s="10"/>
      <c r="JO19" s="10"/>
      <c r="JP19" s="10"/>
      <c r="JQ19" s="10"/>
      <c r="JR19" s="10"/>
      <c r="JS19" s="10"/>
      <c r="JT19" s="10"/>
      <c r="JU19" s="10"/>
      <c r="JV19" s="10"/>
      <c r="JW19" s="10"/>
      <c r="JX19" s="10"/>
      <c r="JY19" s="10"/>
      <c r="JZ19" s="10"/>
      <c r="KA19" s="10"/>
      <c r="KB19" s="10"/>
      <c r="KC19" s="10"/>
      <c r="KD19" s="10"/>
      <c r="KE19" s="10"/>
      <c r="KF19" s="10"/>
      <c r="KG19" s="10"/>
      <c r="KH19" s="10"/>
      <c r="KI19" s="10"/>
      <c r="KJ19" s="10"/>
      <c r="KK19" s="10"/>
      <c r="KL19" s="10"/>
      <c r="KM19" s="10"/>
      <c r="KN19" s="10"/>
      <c r="KO19" s="10"/>
      <c r="KP19" s="10"/>
      <c r="KQ19" s="10"/>
      <c r="KR19" s="10"/>
      <c r="KS19" s="10"/>
      <c r="KT19" s="10"/>
      <c r="KU19" s="10"/>
      <c r="KV19" s="10"/>
      <c r="KW19" s="10"/>
      <c r="KX19" s="10"/>
      <c r="KY19" s="10"/>
      <c r="KZ19" s="10"/>
      <c r="LA19" s="10"/>
      <c r="LB19" s="10"/>
      <c r="LC19" s="10"/>
      <c r="LD19" s="10"/>
      <c r="LE19" s="10"/>
      <c r="LF19" s="10"/>
      <c r="LG19" s="10"/>
      <c r="LH19" s="10"/>
      <c r="LI19" s="10"/>
      <c r="LJ19" s="10"/>
      <c r="LK19" s="10"/>
      <c r="LL19" s="10"/>
      <c r="LM19" s="10"/>
      <c r="LN19" s="10"/>
      <c r="LO19" s="10"/>
      <c r="LP19" s="10"/>
      <c r="LQ19" s="10"/>
      <c r="LR19" s="10"/>
      <c r="LS19" s="10"/>
      <c r="LT19" s="10"/>
      <c r="LU19" s="10"/>
      <c r="LV19" s="10"/>
      <c r="LW19" s="10"/>
      <c r="LX19" s="10"/>
      <c r="LY19" s="10"/>
    </row>
    <row r="20" spans="1:337" s="29" customFormat="1" ht="15" thickBot="1" x14ac:dyDescent="0.35">
      <c r="A20" s="31" t="s">
        <v>46</v>
      </c>
      <c r="B20" s="19" t="s">
        <v>24</v>
      </c>
      <c r="C20" s="72">
        <f>C18+C12</f>
        <v>8</v>
      </c>
      <c r="D20" s="75">
        <f>D18+D12</f>
        <v>10.441156169199679</v>
      </c>
      <c r="E20" s="10"/>
      <c r="F20" s="12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0"/>
      <c r="CW20" s="10"/>
      <c r="CX20" s="10"/>
      <c r="CY20" s="10"/>
      <c r="CZ20" s="10"/>
      <c r="DA20" s="10"/>
      <c r="DB20" s="10"/>
      <c r="DC20" s="10"/>
      <c r="DD20" s="10"/>
      <c r="DE20" s="10"/>
      <c r="DF20" s="10"/>
      <c r="DG20" s="10"/>
      <c r="DH20" s="10"/>
      <c r="DI20" s="10"/>
      <c r="DJ20" s="10"/>
      <c r="DK20" s="10"/>
      <c r="DL20" s="10"/>
      <c r="DM20" s="10"/>
      <c r="DN20" s="10"/>
      <c r="DO20" s="10"/>
      <c r="DP20" s="10"/>
      <c r="DQ20" s="10"/>
      <c r="DR20" s="10"/>
      <c r="DS20" s="10"/>
      <c r="DT20" s="10"/>
      <c r="DU20" s="10"/>
      <c r="DV20" s="10"/>
      <c r="DW20" s="10"/>
      <c r="DX20" s="10"/>
      <c r="DY20" s="10"/>
      <c r="DZ20" s="10"/>
      <c r="EA20" s="10"/>
      <c r="EB20" s="10"/>
      <c r="EC20" s="10"/>
      <c r="ED20" s="10"/>
      <c r="EE20" s="10"/>
      <c r="EF20" s="10"/>
      <c r="EG20" s="10"/>
      <c r="EH20" s="10"/>
      <c r="EI20" s="10"/>
      <c r="EJ20" s="10"/>
      <c r="EK20" s="10"/>
      <c r="EL20" s="10"/>
      <c r="EM20" s="10"/>
      <c r="EN20" s="10"/>
      <c r="EO20" s="10"/>
      <c r="EP20" s="10"/>
      <c r="EQ20" s="10"/>
      <c r="ER20" s="10"/>
      <c r="ES20" s="10"/>
      <c r="ET20" s="10"/>
      <c r="EU20" s="10"/>
      <c r="EV20" s="10"/>
      <c r="EW20" s="10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M20" s="10"/>
      <c r="FN20" s="10"/>
      <c r="FO20" s="10"/>
      <c r="FP20" s="10"/>
      <c r="FQ20" s="10"/>
      <c r="FR20" s="10"/>
      <c r="FS20" s="10"/>
      <c r="FT20" s="10"/>
      <c r="FU20" s="10"/>
      <c r="FV20" s="10"/>
      <c r="FW20" s="10"/>
      <c r="FX20" s="10"/>
      <c r="FY20" s="10"/>
      <c r="FZ20" s="10"/>
      <c r="GA20" s="10"/>
      <c r="GB20" s="10"/>
      <c r="GC20" s="10"/>
      <c r="GD20" s="10"/>
      <c r="GE20" s="10"/>
      <c r="GF20" s="10"/>
      <c r="GG20" s="10"/>
      <c r="GH20" s="10"/>
      <c r="GI20" s="10"/>
      <c r="GJ20" s="10"/>
      <c r="GK20" s="10"/>
      <c r="GL20" s="10"/>
      <c r="GM20" s="10"/>
      <c r="GN20" s="10"/>
      <c r="GO20" s="10"/>
      <c r="GP20" s="10"/>
      <c r="GQ20" s="10"/>
      <c r="GR20" s="10"/>
      <c r="GS20" s="10"/>
      <c r="GT20" s="10"/>
      <c r="GU20" s="10"/>
      <c r="GV20" s="10"/>
      <c r="GW20" s="10"/>
      <c r="GX20" s="10"/>
      <c r="GY20" s="10"/>
      <c r="GZ20" s="10"/>
      <c r="HA20" s="10"/>
      <c r="HB20" s="10"/>
      <c r="HC20" s="10"/>
      <c r="HD20" s="10"/>
      <c r="HE20" s="10"/>
      <c r="HF20" s="10"/>
      <c r="HG20" s="10"/>
      <c r="HH20" s="10"/>
      <c r="HI20" s="10"/>
      <c r="HJ20" s="10"/>
      <c r="HK20" s="10"/>
      <c r="HL20" s="10"/>
      <c r="HM20" s="10"/>
      <c r="HN20" s="10"/>
      <c r="HO20" s="10"/>
      <c r="HP20" s="10"/>
      <c r="HQ20" s="10"/>
      <c r="HR20" s="10"/>
      <c r="HS20" s="10"/>
      <c r="HT20" s="10"/>
      <c r="HU20" s="10"/>
      <c r="HV20" s="10"/>
      <c r="HW20" s="10"/>
      <c r="HX20" s="10"/>
      <c r="HY20" s="10"/>
      <c r="HZ20" s="10"/>
      <c r="IA20" s="10"/>
      <c r="IB20" s="10"/>
      <c r="IC20" s="10"/>
      <c r="ID20" s="10"/>
      <c r="IE20" s="10"/>
      <c r="IF20" s="10"/>
      <c r="IG20" s="10"/>
      <c r="IH20" s="10"/>
      <c r="II20" s="10"/>
      <c r="IJ20" s="10"/>
      <c r="IK20" s="10"/>
      <c r="IL20" s="10"/>
      <c r="IM20" s="10"/>
      <c r="IN20" s="10"/>
      <c r="IO20" s="10"/>
      <c r="IP20" s="10"/>
      <c r="IQ20" s="10"/>
      <c r="IR20" s="10"/>
      <c r="IS20" s="10"/>
      <c r="IT20" s="10"/>
      <c r="IU20" s="10"/>
      <c r="IV20" s="10"/>
      <c r="IW20" s="10"/>
      <c r="IX20" s="10"/>
      <c r="IY20" s="10"/>
      <c r="IZ20" s="10"/>
      <c r="JA20" s="10"/>
      <c r="JB20" s="10"/>
      <c r="JC20" s="10"/>
      <c r="JD20" s="10"/>
      <c r="JE20" s="10"/>
      <c r="JF20" s="10"/>
      <c r="JG20" s="10"/>
      <c r="JH20" s="10"/>
      <c r="JI20" s="10"/>
      <c r="JJ20" s="10"/>
      <c r="JK20" s="10"/>
      <c r="JL20" s="10"/>
      <c r="JM20" s="10"/>
      <c r="JN20" s="10"/>
      <c r="JO20" s="10"/>
      <c r="JP20" s="10"/>
      <c r="JQ20" s="10"/>
      <c r="JR20" s="10"/>
      <c r="JS20" s="10"/>
      <c r="JT20" s="10"/>
      <c r="JU20" s="10"/>
      <c r="JV20" s="10"/>
      <c r="JW20" s="10"/>
      <c r="JX20" s="10"/>
      <c r="JY20" s="10"/>
      <c r="JZ20" s="10"/>
      <c r="KA20" s="10"/>
      <c r="KB20" s="10"/>
      <c r="KC20" s="10"/>
      <c r="KD20" s="10"/>
      <c r="KE20" s="10"/>
      <c r="KF20" s="10"/>
      <c r="KG20" s="10"/>
      <c r="KH20" s="10"/>
      <c r="KI20" s="10"/>
      <c r="KJ20" s="10"/>
      <c r="KK20" s="10"/>
      <c r="KL20" s="10"/>
      <c r="KM20" s="10"/>
      <c r="KN20" s="10"/>
      <c r="KO20" s="10"/>
      <c r="KP20" s="10"/>
      <c r="KQ20" s="10"/>
      <c r="KR20" s="10"/>
      <c r="KS20" s="10"/>
      <c r="KT20" s="10"/>
      <c r="KU20" s="10"/>
      <c r="KV20" s="10"/>
      <c r="KW20" s="10"/>
      <c r="KX20" s="10"/>
      <c r="KY20" s="10"/>
      <c r="KZ20" s="10"/>
      <c r="LA20" s="10"/>
      <c r="LB20" s="10"/>
      <c r="LC20" s="10"/>
      <c r="LD20" s="10"/>
      <c r="LE20" s="10"/>
      <c r="LF20" s="10"/>
      <c r="LG20" s="10"/>
      <c r="LH20" s="10"/>
      <c r="LI20" s="10"/>
      <c r="LJ20" s="10"/>
      <c r="LK20" s="10"/>
      <c r="LL20" s="10"/>
      <c r="LM20" s="10"/>
      <c r="LN20" s="10"/>
      <c r="LO20" s="10"/>
      <c r="LP20" s="10"/>
      <c r="LQ20" s="10"/>
      <c r="LR20" s="10"/>
      <c r="LS20" s="10"/>
      <c r="LT20" s="10"/>
      <c r="LU20" s="10"/>
      <c r="LV20" s="10"/>
      <c r="LW20" s="10"/>
      <c r="LX20" s="10"/>
      <c r="LY20" s="10"/>
    </row>
    <row r="21" spans="1:337" hidden="1" x14ac:dyDescent="0.3">
      <c r="A21" s="33"/>
      <c r="B21" s="19"/>
      <c r="C21" s="34"/>
      <c r="D21" s="34"/>
    </row>
    <row r="22" spans="1:337" x14ac:dyDescent="0.3">
      <c r="A22" s="35"/>
      <c r="B22" s="36"/>
      <c r="C22" s="37"/>
      <c r="D22" s="68"/>
    </row>
    <row r="23" spans="1:337" ht="50.4" customHeight="1" x14ac:dyDescent="0.3">
      <c r="A23" s="87" t="s">
        <v>62</v>
      </c>
      <c r="B23" s="87"/>
      <c r="C23" s="87"/>
      <c r="D23" s="87"/>
    </row>
    <row r="24" spans="1:337" ht="46.2" customHeight="1" x14ac:dyDescent="0.3">
      <c r="A24" s="84" t="s">
        <v>63</v>
      </c>
      <c r="B24" s="84"/>
      <c r="C24" s="84"/>
      <c r="D24" s="84"/>
    </row>
    <row r="25" spans="1:337" s="18" customFormat="1" ht="15.6" hidden="1" x14ac:dyDescent="0.3">
      <c r="A25" s="39" t="s">
        <v>6</v>
      </c>
      <c r="B25" s="10"/>
      <c r="C25" s="10"/>
      <c r="D25" s="10"/>
      <c r="E25" s="10"/>
      <c r="F25" s="12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0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0"/>
      <c r="DK25" s="10"/>
      <c r="DL25" s="10"/>
      <c r="DM25" s="10"/>
      <c r="DN25" s="10"/>
      <c r="DO25" s="10"/>
      <c r="DP25" s="10"/>
      <c r="DQ25" s="10"/>
      <c r="DR25" s="10"/>
      <c r="DS25" s="10"/>
      <c r="DT25" s="10"/>
      <c r="DU25" s="10"/>
      <c r="DV25" s="10"/>
      <c r="DW25" s="10"/>
      <c r="DX25" s="10"/>
      <c r="DY25" s="10"/>
      <c r="DZ25" s="10"/>
      <c r="EA25" s="10"/>
      <c r="EB25" s="10"/>
      <c r="EC25" s="10"/>
      <c r="ED25" s="10"/>
    </row>
    <row r="26" spans="1:337" hidden="1" x14ac:dyDescent="0.3">
      <c r="A26" s="40" t="s">
        <v>17</v>
      </c>
    </row>
    <row r="27" spans="1:337" hidden="1" x14ac:dyDescent="0.3">
      <c r="A27" s="41">
        <v>1</v>
      </c>
      <c r="C27" s="42">
        <f>IF((C$8-C$9)&gt;($A27-1),IF((C$8-C$9)-($A27-1)&lt;1,(1-(C$9-ROUNDDOWN(C$9,0))),1),10)</f>
        <v>1</v>
      </c>
      <c r="D27" s="42">
        <f>IF((D$10)&gt;($A27-1),IF(((D$10)-($A27-1))&lt;1,(D$10-ROUNDDOWN(D$10,0)),1),10)</f>
        <v>1</v>
      </c>
    </row>
    <row r="28" spans="1:337" hidden="1" x14ac:dyDescent="0.3">
      <c r="A28" s="41">
        <v>2</v>
      </c>
      <c r="C28" s="42">
        <f t="shared" ref="C28:C46" si="0">IF((C$8-C$9)&gt;($A28-1),IF((C$8-C$9)-($A28-1)&lt;1,(1-(C$9-ROUNDDOWN(C$9,0))),1),10)</f>
        <v>1</v>
      </c>
      <c r="D28" s="42">
        <f t="shared" ref="D28:D46" si="1">IF((D$10)&gt;($A28-1),IF(((D$10)-($A28-1))&lt;1,(D$10-ROUNDDOWN(D$10,0)),1),10)</f>
        <v>1</v>
      </c>
    </row>
    <row r="29" spans="1:337" hidden="1" x14ac:dyDescent="0.3">
      <c r="A29" s="41">
        <v>3</v>
      </c>
      <c r="C29" s="42">
        <f t="shared" si="0"/>
        <v>1</v>
      </c>
      <c r="D29" s="42">
        <f t="shared" si="1"/>
        <v>1</v>
      </c>
    </row>
    <row r="30" spans="1:337" hidden="1" x14ac:dyDescent="0.3">
      <c r="A30" s="41">
        <v>4</v>
      </c>
      <c r="C30" s="42">
        <f t="shared" si="0"/>
        <v>1</v>
      </c>
      <c r="D30" s="42">
        <f t="shared" si="1"/>
        <v>1</v>
      </c>
    </row>
    <row r="31" spans="1:337" hidden="1" x14ac:dyDescent="0.3">
      <c r="A31" s="41">
        <v>5</v>
      </c>
      <c r="C31" s="42">
        <f t="shared" si="0"/>
        <v>1</v>
      </c>
      <c r="D31" s="42">
        <f t="shared" si="1"/>
        <v>1</v>
      </c>
    </row>
    <row r="32" spans="1:337" hidden="1" x14ac:dyDescent="0.3">
      <c r="A32" s="41">
        <v>6</v>
      </c>
      <c r="C32" s="42">
        <f t="shared" si="0"/>
        <v>1</v>
      </c>
      <c r="D32" s="42">
        <f t="shared" si="1"/>
        <v>1</v>
      </c>
    </row>
    <row r="33" spans="1:6" hidden="1" x14ac:dyDescent="0.3">
      <c r="A33" s="41">
        <v>7</v>
      </c>
      <c r="C33" s="42">
        <f t="shared" si="0"/>
        <v>1</v>
      </c>
      <c r="D33" s="42">
        <f t="shared" si="1"/>
        <v>1</v>
      </c>
    </row>
    <row r="34" spans="1:6" hidden="1" x14ac:dyDescent="0.3">
      <c r="A34" s="41">
        <v>8</v>
      </c>
      <c r="C34" s="42">
        <f t="shared" si="0"/>
        <v>9.9999999999999645E-2</v>
      </c>
      <c r="D34" s="42">
        <f t="shared" si="1"/>
        <v>1</v>
      </c>
    </row>
    <row r="35" spans="1:6" hidden="1" x14ac:dyDescent="0.3">
      <c r="A35" s="41">
        <v>9</v>
      </c>
      <c r="C35" s="42">
        <f t="shared" si="0"/>
        <v>10</v>
      </c>
      <c r="D35" s="42">
        <f t="shared" si="1"/>
        <v>1</v>
      </c>
    </row>
    <row r="36" spans="1:6" hidden="1" x14ac:dyDescent="0.3">
      <c r="A36" s="41">
        <v>10</v>
      </c>
      <c r="C36" s="42">
        <f t="shared" si="0"/>
        <v>10</v>
      </c>
      <c r="D36" s="42">
        <f t="shared" si="1"/>
        <v>1</v>
      </c>
    </row>
    <row r="37" spans="1:6" hidden="1" x14ac:dyDescent="0.3">
      <c r="A37" s="41">
        <v>11</v>
      </c>
      <c r="C37" s="42">
        <f t="shared" si="0"/>
        <v>10</v>
      </c>
      <c r="D37" s="42">
        <f t="shared" si="1"/>
        <v>1</v>
      </c>
    </row>
    <row r="38" spans="1:6" hidden="1" x14ac:dyDescent="0.3">
      <c r="A38" s="41">
        <v>12</v>
      </c>
      <c r="C38" s="42">
        <f t="shared" si="0"/>
        <v>10</v>
      </c>
      <c r="D38" s="42">
        <f t="shared" si="1"/>
        <v>1</v>
      </c>
    </row>
    <row r="39" spans="1:6" hidden="1" x14ac:dyDescent="0.3">
      <c r="A39" s="41">
        <v>13</v>
      </c>
      <c r="C39" s="42">
        <f t="shared" si="0"/>
        <v>10</v>
      </c>
      <c r="D39" s="42">
        <f t="shared" si="1"/>
        <v>1</v>
      </c>
    </row>
    <row r="40" spans="1:6" hidden="1" x14ac:dyDescent="0.3">
      <c r="A40" s="41">
        <v>14</v>
      </c>
      <c r="C40" s="42">
        <f t="shared" si="0"/>
        <v>10</v>
      </c>
      <c r="D40" s="42">
        <f t="shared" si="1"/>
        <v>1</v>
      </c>
    </row>
    <row r="41" spans="1:6" hidden="1" x14ac:dyDescent="0.3">
      <c r="A41" s="41">
        <v>15</v>
      </c>
      <c r="C41" s="42">
        <f t="shared" si="0"/>
        <v>10</v>
      </c>
      <c r="D41" s="42">
        <f t="shared" si="1"/>
        <v>9.9999999999999645E-2</v>
      </c>
    </row>
    <row r="42" spans="1:6" hidden="1" x14ac:dyDescent="0.3">
      <c r="A42" s="41">
        <v>16</v>
      </c>
      <c r="C42" s="42">
        <f t="shared" si="0"/>
        <v>10</v>
      </c>
      <c r="D42" s="42">
        <f t="shared" si="1"/>
        <v>10</v>
      </c>
    </row>
    <row r="43" spans="1:6" hidden="1" x14ac:dyDescent="0.3">
      <c r="A43" s="41">
        <v>17</v>
      </c>
      <c r="C43" s="42">
        <f t="shared" si="0"/>
        <v>10</v>
      </c>
      <c r="D43" s="42">
        <f t="shared" si="1"/>
        <v>10</v>
      </c>
    </row>
    <row r="44" spans="1:6" hidden="1" x14ac:dyDescent="0.3">
      <c r="A44" s="41">
        <v>18</v>
      </c>
      <c r="C44" s="42">
        <f t="shared" si="0"/>
        <v>10</v>
      </c>
      <c r="D44" s="42">
        <f t="shared" si="1"/>
        <v>10</v>
      </c>
    </row>
    <row r="45" spans="1:6" hidden="1" x14ac:dyDescent="0.3">
      <c r="A45" s="41">
        <v>19</v>
      </c>
      <c r="C45" s="42">
        <f t="shared" si="0"/>
        <v>10</v>
      </c>
      <c r="D45" s="42">
        <f t="shared" si="1"/>
        <v>10</v>
      </c>
    </row>
    <row r="46" spans="1:6" hidden="1" x14ac:dyDescent="0.3">
      <c r="A46" s="41">
        <v>20</v>
      </c>
      <c r="C46" s="42">
        <f t="shared" si="0"/>
        <v>10</v>
      </c>
      <c r="D46" s="42">
        <f t="shared" si="1"/>
        <v>10</v>
      </c>
    </row>
    <row r="47" spans="1:6" hidden="1" x14ac:dyDescent="0.3">
      <c r="A47" s="40" t="s">
        <v>5</v>
      </c>
    </row>
    <row r="48" spans="1:6" s="8" customFormat="1" ht="13.8" hidden="1" x14ac:dyDescent="0.3">
      <c r="A48" s="43" t="s">
        <v>2</v>
      </c>
      <c r="B48" s="43" t="s">
        <v>4</v>
      </c>
      <c r="C48" s="57">
        <f>SUM(C49:C68)</f>
        <v>16.613999999999997</v>
      </c>
      <c r="D48" s="57">
        <f>SUM(D49:D68)</f>
        <v>19.261229138775853</v>
      </c>
      <c r="F48" s="50"/>
    </row>
    <row r="49" spans="1:6" s="8" customFormat="1" ht="13.8" hidden="1" x14ac:dyDescent="0.3">
      <c r="A49" s="8">
        <v>1</v>
      </c>
      <c r="B49" s="19" t="s">
        <v>4</v>
      </c>
      <c r="C49" s="60">
        <f>IF(C27&lt;2,C27*(C$7-C$12)*C$14,0)</f>
        <v>2.34</v>
      </c>
      <c r="D49" s="60">
        <f>IF(D27&lt;2,D27*(D$7-D$12)*D$14,0)</f>
        <v>1.3660446197713372</v>
      </c>
      <c r="F49" s="50"/>
    </row>
    <row r="50" spans="1:6" s="8" customFormat="1" ht="13.8" hidden="1" x14ac:dyDescent="0.3">
      <c r="A50" s="8">
        <v>2</v>
      </c>
      <c r="B50" s="19" t="s">
        <v>4</v>
      </c>
      <c r="C50" s="60">
        <f t="shared" ref="C50:D68" si="2">IF(C28&lt;2,C28*(C$7-C$12)*C$14,0)</f>
        <v>2.34</v>
      </c>
      <c r="D50" s="60">
        <f t="shared" si="2"/>
        <v>1.3660446197713372</v>
      </c>
      <c r="F50" s="50"/>
    </row>
    <row r="51" spans="1:6" s="8" customFormat="1" ht="13.8" hidden="1" x14ac:dyDescent="0.3">
      <c r="A51" s="8">
        <v>3</v>
      </c>
      <c r="B51" s="19" t="s">
        <v>4</v>
      </c>
      <c r="C51" s="60">
        <f t="shared" si="2"/>
        <v>2.34</v>
      </c>
      <c r="D51" s="60">
        <f t="shared" si="2"/>
        <v>1.3660446197713372</v>
      </c>
      <c r="F51" s="50"/>
    </row>
    <row r="52" spans="1:6" s="8" customFormat="1" ht="13.8" hidden="1" x14ac:dyDescent="0.3">
      <c r="A52" s="8">
        <v>4</v>
      </c>
      <c r="B52" s="19" t="s">
        <v>4</v>
      </c>
      <c r="C52" s="60">
        <f t="shared" si="2"/>
        <v>2.34</v>
      </c>
      <c r="D52" s="60">
        <f t="shared" si="2"/>
        <v>1.3660446197713372</v>
      </c>
      <c r="F52" s="50"/>
    </row>
    <row r="53" spans="1:6" s="8" customFormat="1" ht="13.8" hidden="1" x14ac:dyDescent="0.3">
      <c r="A53" s="8">
        <v>5</v>
      </c>
      <c r="B53" s="19" t="s">
        <v>4</v>
      </c>
      <c r="C53" s="60">
        <f t="shared" si="2"/>
        <v>2.34</v>
      </c>
      <c r="D53" s="60">
        <f t="shared" si="2"/>
        <v>1.3660446197713372</v>
      </c>
      <c r="F53" s="50"/>
    </row>
    <row r="54" spans="1:6" s="8" customFormat="1" ht="13.8" hidden="1" x14ac:dyDescent="0.3">
      <c r="A54" s="8">
        <v>6</v>
      </c>
      <c r="B54" s="19" t="s">
        <v>4</v>
      </c>
      <c r="C54" s="60">
        <f t="shared" si="2"/>
        <v>2.34</v>
      </c>
      <c r="D54" s="60">
        <f t="shared" si="2"/>
        <v>1.3660446197713372</v>
      </c>
      <c r="F54" s="50"/>
    </row>
    <row r="55" spans="1:6" s="8" customFormat="1" ht="13.8" hidden="1" x14ac:dyDescent="0.3">
      <c r="A55" s="8">
        <v>7</v>
      </c>
      <c r="B55" s="19" t="s">
        <v>4</v>
      </c>
      <c r="C55" s="60">
        <f t="shared" si="2"/>
        <v>2.34</v>
      </c>
      <c r="D55" s="60">
        <f t="shared" si="2"/>
        <v>1.3660446197713372</v>
      </c>
      <c r="F55" s="50"/>
    </row>
    <row r="56" spans="1:6" s="8" customFormat="1" ht="13.8" hidden="1" x14ac:dyDescent="0.3">
      <c r="A56" s="8">
        <v>8</v>
      </c>
      <c r="B56" s="19" t="s">
        <v>4</v>
      </c>
      <c r="C56" s="60">
        <f t="shared" si="2"/>
        <v>0.23399999999999915</v>
      </c>
      <c r="D56" s="60">
        <f t="shared" si="2"/>
        <v>1.3660446197713372</v>
      </c>
      <c r="F56" s="50"/>
    </row>
    <row r="57" spans="1:6" s="8" customFormat="1" ht="13.8" hidden="1" x14ac:dyDescent="0.3">
      <c r="A57" s="8">
        <v>9</v>
      </c>
      <c r="B57" s="19" t="s">
        <v>4</v>
      </c>
      <c r="C57" s="60">
        <f t="shared" si="2"/>
        <v>0</v>
      </c>
      <c r="D57" s="60">
        <f t="shared" si="2"/>
        <v>1.3660446197713372</v>
      </c>
      <c r="F57" s="50"/>
    </row>
    <row r="58" spans="1:6" s="8" customFormat="1" ht="13.8" hidden="1" x14ac:dyDescent="0.3">
      <c r="A58" s="8">
        <v>10</v>
      </c>
      <c r="B58" s="19" t="s">
        <v>4</v>
      </c>
      <c r="C58" s="60">
        <f t="shared" si="2"/>
        <v>0</v>
      </c>
      <c r="D58" s="60">
        <f t="shared" si="2"/>
        <v>1.3660446197713372</v>
      </c>
      <c r="F58" s="50"/>
    </row>
    <row r="59" spans="1:6" s="8" customFormat="1" ht="13.8" hidden="1" x14ac:dyDescent="0.3">
      <c r="A59" s="8">
        <v>11</v>
      </c>
      <c r="B59" s="19" t="s">
        <v>4</v>
      </c>
      <c r="C59" s="60">
        <f t="shared" si="2"/>
        <v>0</v>
      </c>
      <c r="D59" s="60">
        <f t="shared" si="2"/>
        <v>1.3660446197713372</v>
      </c>
      <c r="F59" s="50"/>
    </row>
    <row r="60" spans="1:6" s="8" customFormat="1" ht="13.8" hidden="1" x14ac:dyDescent="0.3">
      <c r="A60" s="8">
        <v>12</v>
      </c>
      <c r="B60" s="19" t="s">
        <v>4</v>
      </c>
      <c r="C60" s="60">
        <f t="shared" si="2"/>
        <v>0</v>
      </c>
      <c r="D60" s="60">
        <f t="shared" si="2"/>
        <v>1.3660446197713372</v>
      </c>
      <c r="F60" s="50"/>
    </row>
    <row r="61" spans="1:6" s="8" customFormat="1" ht="13.8" hidden="1" x14ac:dyDescent="0.3">
      <c r="A61" s="8">
        <v>13</v>
      </c>
      <c r="B61" s="19" t="s">
        <v>4</v>
      </c>
      <c r="C61" s="60">
        <f t="shared" si="2"/>
        <v>0</v>
      </c>
      <c r="D61" s="60">
        <f t="shared" si="2"/>
        <v>1.3660446197713372</v>
      </c>
      <c r="F61" s="50"/>
    </row>
    <row r="62" spans="1:6" s="8" customFormat="1" ht="13.8" hidden="1" x14ac:dyDescent="0.3">
      <c r="A62" s="8">
        <v>14</v>
      </c>
      <c r="B62" s="19" t="s">
        <v>4</v>
      </c>
      <c r="C62" s="60">
        <f t="shared" si="2"/>
        <v>0</v>
      </c>
      <c r="D62" s="60">
        <f t="shared" si="2"/>
        <v>1.3660446197713372</v>
      </c>
      <c r="F62" s="50"/>
    </row>
    <row r="63" spans="1:6" s="8" customFormat="1" ht="13.8" hidden="1" x14ac:dyDescent="0.3">
      <c r="A63" s="8">
        <v>15</v>
      </c>
      <c r="B63" s="19" t="s">
        <v>4</v>
      </c>
      <c r="C63" s="60">
        <f t="shared" si="2"/>
        <v>0</v>
      </c>
      <c r="D63" s="60">
        <f t="shared" si="2"/>
        <v>0.13660446197713322</v>
      </c>
      <c r="F63" s="50"/>
    </row>
    <row r="64" spans="1:6" s="8" customFormat="1" ht="13.8" hidden="1" x14ac:dyDescent="0.3">
      <c r="A64" s="8">
        <v>16</v>
      </c>
      <c r="B64" s="19" t="s">
        <v>4</v>
      </c>
      <c r="C64" s="60">
        <f t="shared" si="2"/>
        <v>0</v>
      </c>
      <c r="D64" s="60">
        <f t="shared" si="2"/>
        <v>0</v>
      </c>
      <c r="F64" s="50"/>
    </row>
    <row r="65" spans="1:337" s="8" customFormat="1" ht="13.8" hidden="1" x14ac:dyDescent="0.3">
      <c r="A65" s="8">
        <v>17</v>
      </c>
      <c r="B65" s="19" t="s">
        <v>4</v>
      </c>
      <c r="C65" s="60">
        <f t="shared" si="2"/>
        <v>0</v>
      </c>
      <c r="D65" s="60">
        <f t="shared" si="2"/>
        <v>0</v>
      </c>
      <c r="F65" s="50"/>
    </row>
    <row r="66" spans="1:337" s="8" customFormat="1" ht="13.8" hidden="1" x14ac:dyDescent="0.3">
      <c r="A66" s="8">
        <v>18</v>
      </c>
      <c r="B66" s="19" t="s">
        <v>4</v>
      </c>
      <c r="C66" s="60">
        <f t="shared" si="2"/>
        <v>0</v>
      </c>
      <c r="D66" s="60">
        <f t="shared" si="2"/>
        <v>0</v>
      </c>
      <c r="F66" s="50"/>
    </row>
    <row r="67" spans="1:337" s="8" customFormat="1" ht="13.8" hidden="1" x14ac:dyDescent="0.3">
      <c r="A67" s="8">
        <v>19</v>
      </c>
      <c r="B67" s="19" t="s">
        <v>4</v>
      </c>
      <c r="C67" s="60">
        <f t="shared" si="2"/>
        <v>0</v>
      </c>
      <c r="D67" s="60">
        <f t="shared" si="2"/>
        <v>0</v>
      </c>
      <c r="F67" s="50"/>
    </row>
    <row r="68" spans="1:337" s="8" customFormat="1" ht="13.8" hidden="1" x14ac:dyDescent="0.3">
      <c r="A68" s="8">
        <v>20</v>
      </c>
      <c r="B68" s="19" t="s">
        <v>4</v>
      </c>
      <c r="C68" s="60">
        <f t="shared" si="2"/>
        <v>0</v>
      </c>
      <c r="D68" s="60">
        <f t="shared" si="2"/>
        <v>0</v>
      </c>
      <c r="F68" s="50"/>
    </row>
    <row r="69" spans="1:337" s="45" customFormat="1" ht="13.8" hidden="1" x14ac:dyDescent="0.3">
      <c r="A69" s="43" t="s">
        <v>1</v>
      </c>
      <c r="B69" s="43" t="s">
        <v>4</v>
      </c>
      <c r="C69" s="59">
        <f>SUM(C70:C89)</f>
        <v>13.844634321517834</v>
      </c>
      <c r="D69" s="59">
        <f>SUM(D70:D89)</f>
        <v>13.843206935377607</v>
      </c>
      <c r="F69" s="50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  <c r="EU69" s="8"/>
      <c r="EV69" s="8"/>
      <c r="EW69" s="8"/>
      <c r="EX69" s="8"/>
      <c r="EY69" s="8"/>
      <c r="EZ69" s="8"/>
      <c r="FA69" s="8"/>
      <c r="FB69" s="8"/>
      <c r="FC69" s="8"/>
      <c r="FD69" s="8"/>
      <c r="FE69" s="8"/>
      <c r="FF69" s="8"/>
      <c r="FG69" s="8"/>
      <c r="FH69" s="8"/>
      <c r="FI69" s="8"/>
      <c r="FJ69" s="8"/>
      <c r="FK69" s="8"/>
      <c r="FL69" s="8"/>
      <c r="FM69" s="8"/>
      <c r="FN69" s="8"/>
      <c r="FO69" s="8"/>
      <c r="FP69" s="8"/>
      <c r="FQ69" s="8"/>
      <c r="FR69" s="8"/>
      <c r="FS69" s="8"/>
      <c r="FT69" s="8"/>
      <c r="FU69" s="8"/>
      <c r="FV69" s="8"/>
      <c r="FW69" s="8"/>
      <c r="FX69" s="8"/>
      <c r="FY69" s="8"/>
      <c r="FZ69" s="8"/>
      <c r="GA69" s="8"/>
      <c r="GB69" s="8"/>
      <c r="GC69" s="8"/>
      <c r="GD69" s="8"/>
      <c r="GE69" s="8"/>
      <c r="GF69" s="8"/>
      <c r="GG69" s="8"/>
      <c r="GH69" s="8"/>
      <c r="GI69" s="8"/>
      <c r="GJ69" s="8"/>
      <c r="GK69" s="8"/>
      <c r="GL69" s="8"/>
      <c r="GM69" s="8"/>
      <c r="GN69" s="8"/>
      <c r="GO69" s="8"/>
      <c r="GP69" s="8"/>
      <c r="GQ69" s="8"/>
      <c r="GR69" s="8"/>
      <c r="GS69" s="8"/>
      <c r="GT69" s="8"/>
      <c r="GU69" s="8"/>
      <c r="GV69" s="8"/>
      <c r="GW69" s="8"/>
      <c r="GX69" s="8"/>
      <c r="GY69" s="8"/>
      <c r="GZ69" s="8"/>
      <c r="HA69" s="8"/>
      <c r="HB69" s="8"/>
      <c r="HC69" s="8"/>
      <c r="HD69" s="8"/>
      <c r="HE69" s="8"/>
      <c r="HF69" s="8"/>
      <c r="HG69" s="8"/>
      <c r="HH69" s="8"/>
      <c r="HI69" s="8"/>
      <c r="HJ69" s="8"/>
      <c r="HK69" s="8"/>
      <c r="HL69" s="8"/>
      <c r="HM69" s="8"/>
      <c r="HN69" s="8"/>
      <c r="HO69" s="8"/>
      <c r="HP69" s="8"/>
      <c r="HQ69" s="8"/>
      <c r="HR69" s="8"/>
      <c r="HS69" s="8"/>
      <c r="HT69" s="8"/>
      <c r="HU69" s="8"/>
      <c r="HV69" s="8"/>
      <c r="HW69" s="8"/>
      <c r="HX69" s="8"/>
      <c r="HY69" s="8"/>
      <c r="HZ69" s="8"/>
      <c r="IA69" s="8"/>
      <c r="IB69" s="8"/>
      <c r="IC69" s="8"/>
      <c r="ID69" s="8"/>
      <c r="IE69" s="8"/>
      <c r="IF69" s="8"/>
      <c r="IG69" s="8"/>
      <c r="IH69" s="8"/>
      <c r="II69" s="8"/>
      <c r="IJ69" s="8"/>
      <c r="IK69" s="8"/>
      <c r="IL69" s="8"/>
      <c r="IM69" s="8"/>
      <c r="IN69" s="8"/>
      <c r="IO69" s="8"/>
      <c r="IP69" s="8"/>
      <c r="IQ69" s="8"/>
      <c r="IR69" s="8"/>
      <c r="IS69" s="8"/>
      <c r="IT69" s="8"/>
      <c r="IU69" s="8"/>
      <c r="IV69" s="8"/>
      <c r="IW69" s="8"/>
      <c r="IX69" s="8"/>
      <c r="IY69" s="8"/>
      <c r="IZ69" s="8"/>
      <c r="JA69" s="8"/>
      <c r="JB69" s="8"/>
      <c r="JC69" s="8"/>
      <c r="JD69" s="8"/>
      <c r="JE69" s="8"/>
      <c r="JF69" s="8"/>
      <c r="JG69" s="8"/>
      <c r="JH69" s="8"/>
      <c r="JI69" s="8"/>
      <c r="JJ69" s="8"/>
      <c r="JK69" s="8"/>
      <c r="JL69" s="8"/>
      <c r="JM69" s="8"/>
      <c r="JN69" s="8"/>
      <c r="JO69" s="8"/>
      <c r="JP69" s="8"/>
      <c r="JQ69" s="8"/>
      <c r="JR69" s="8"/>
      <c r="JS69" s="8"/>
      <c r="JT69" s="8"/>
      <c r="JU69" s="8"/>
      <c r="JV69" s="8"/>
      <c r="JW69" s="8"/>
      <c r="JX69" s="8"/>
      <c r="JY69" s="8"/>
      <c r="JZ69" s="8"/>
      <c r="KA69" s="8"/>
      <c r="KB69" s="8"/>
      <c r="KC69" s="8"/>
      <c r="KD69" s="8"/>
      <c r="KE69" s="8"/>
      <c r="KF69" s="8"/>
      <c r="KG69" s="8"/>
      <c r="KH69" s="8"/>
      <c r="KI69" s="8"/>
      <c r="KJ69" s="8"/>
      <c r="KK69" s="8"/>
      <c r="KL69" s="8"/>
      <c r="KM69" s="8"/>
      <c r="KN69" s="8"/>
      <c r="KO69" s="8"/>
      <c r="KP69" s="8"/>
      <c r="KQ69" s="8"/>
      <c r="KR69" s="8"/>
      <c r="KS69" s="8"/>
      <c r="KT69" s="8"/>
      <c r="KU69" s="8"/>
      <c r="KV69" s="8"/>
      <c r="KW69" s="8"/>
      <c r="KX69" s="8"/>
      <c r="KY69" s="8"/>
      <c r="KZ69" s="8"/>
      <c r="LA69" s="8"/>
      <c r="LB69" s="8"/>
      <c r="LC69" s="8"/>
      <c r="LD69" s="8"/>
      <c r="LE69" s="8"/>
      <c r="LF69" s="8"/>
      <c r="LG69" s="8"/>
      <c r="LH69" s="8"/>
      <c r="LI69" s="8"/>
      <c r="LJ69" s="8"/>
      <c r="LK69" s="8"/>
      <c r="LL69" s="8"/>
      <c r="LM69" s="8"/>
      <c r="LN69" s="8"/>
      <c r="LO69" s="8"/>
      <c r="LP69" s="8"/>
      <c r="LQ69" s="8"/>
      <c r="LR69" s="8"/>
      <c r="LS69" s="8"/>
      <c r="LT69" s="8"/>
      <c r="LU69" s="8"/>
      <c r="LV69" s="8"/>
      <c r="LW69" s="8"/>
      <c r="LX69" s="8"/>
      <c r="LY69" s="8"/>
    </row>
    <row r="70" spans="1:337" s="8" customFormat="1" ht="13.8" hidden="1" x14ac:dyDescent="0.3">
      <c r="A70" s="8">
        <v>1</v>
      </c>
      <c r="B70" s="19" t="s">
        <v>4</v>
      </c>
      <c r="C70" s="58">
        <f t="shared" ref="C70:D85" si="3">C49/(1+C$16)^$A49</f>
        <v>2.2347075457657386</v>
      </c>
      <c r="D70" s="58">
        <f t="shared" si="3"/>
        <v>1.3045770169468791</v>
      </c>
      <c r="F70" s="50"/>
    </row>
    <row r="71" spans="1:337" s="8" customFormat="1" ht="13.8" hidden="1" x14ac:dyDescent="0.3">
      <c r="A71" s="8">
        <v>2</v>
      </c>
      <c r="B71" s="19" t="s">
        <v>4</v>
      </c>
      <c r="C71" s="58">
        <f t="shared" si="3"/>
        <v>2.1341529124368939</v>
      </c>
      <c r="D71" s="58">
        <f t="shared" si="3"/>
        <v>1.2458752580357901</v>
      </c>
      <c r="F71" s="50"/>
    </row>
    <row r="72" spans="1:337" s="8" customFormat="1" ht="13.8" hidden="1" x14ac:dyDescent="0.3">
      <c r="A72" s="8">
        <v>3</v>
      </c>
      <c r="B72" s="19" t="s">
        <v>4</v>
      </c>
      <c r="C72" s="58">
        <f t="shared" si="3"/>
        <v>2.0381229133507075</v>
      </c>
      <c r="D72" s="58">
        <f t="shared" si="3"/>
        <v>1.1898148889809474</v>
      </c>
      <c r="F72" s="50"/>
    </row>
    <row r="73" spans="1:337" s="8" customFormat="1" ht="13.8" hidden="1" x14ac:dyDescent="0.3">
      <c r="A73" s="8">
        <v>4</v>
      </c>
      <c r="B73" s="19" t="s">
        <v>4</v>
      </c>
      <c r="C73" s="58">
        <f t="shared" si="3"/>
        <v>1.9464139545567851</v>
      </c>
      <c r="D73" s="58">
        <f t="shared" si="3"/>
        <v>1.1362770557564736</v>
      </c>
      <c r="F73" s="50"/>
    </row>
    <row r="74" spans="1:337" s="8" customFormat="1" ht="13.8" hidden="1" x14ac:dyDescent="0.3">
      <c r="A74" s="8">
        <v>5</v>
      </c>
      <c r="B74" s="19" t="s">
        <v>4</v>
      </c>
      <c r="C74" s="58">
        <f t="shared" si="3"/>
        <v>1.8588316031759744</v>
      </c>
      <c r="D74" s="58">
        <f t="shared" si="3"/>
        <v>1.0851482523843885</v>
      </c>
      <c r="F74" s="50"/>
    </row>
    <row r="75" spans="1:337" s="8" customFormat="1" ht="13.8" hidden="1" x14ac:dyDescent="0.3">
      <c r="A75" s="8">
        <v>6</v>
      </c>
      <c r="B75" s="19" t="s">
        <v>4</v>
      </c>
      <c r="C75" s="58">
        <f t="shared" si="3"/>
        <v>1.775190175181699</v>
      </c>
      <c r="D75" s="58">
        <f t="shared" si="3"/>
        <v>1.0363200802896999</v>
      </c>
      <c r="F75" s="50"/>
    </row>
    <row r="76" spans="1:337" s="8" customFormat="1" ht="13.8" hidden="1" x14ac:dyDescent="0.3">
      <c r="A76" s="8">
        <v>7</v>
      </c>
      <c r="B76" s="19" t="s">
        <v>4</v>
      </c>
      <c r="C76" s="58">
        <f t="shared" si="3"/>
        <v>1.6953123417298062</v>
      </c>
      <c r="D76" s="58">
        <f t="shared" si="3"/>
        <v>0.98968901848373869</v>
      </c>
      <c r="F76" s="50"/>
    </row>
    <row r="77" spans="1:337" s="8" customFormat="1" ht="13.8" hidden="1" x14ac:dyDescent="0.3">
      <c r="A77" s="8">
        <v>8</v>
      </c>
      <c r="B77" s="19" t="s">
        <v>4</v>
      </c>
      <c r="C77" s="58">
        <f t="shared" si="3"/>
        <v>0.16190287532022948</v>
      </c>
      <c r="D77" s="58">
        <f t="shared" si="3"/>
        <v>0.94515620408850376</v>
      </c>
      <c r="F77" s="50"/>
    </row>
    <row r="78" spans="1:337" s="8" customFormat="1" ht="13.8" hidden="1" x14ac:dyDescent="0.3">
      <c r="A78" s="8">
        <v>9</v>
      </c>
      <c r="B78" s="19" t="s">
        <v>4</v>
      </c>
      <c r="C78" s="58">
        <f t="shared" si="3"/>
        <v>0</v>
      </c>
      <c r="D78" s="58">
        <f t="shared" si="3"/>
        <v>0.90262722273670182</v>
      </c>
      <c r="F78" s="50"/>
    </row>
    <row r="79" spans="1:337" s="8" customFormat="1" ht="13.8" hidden="1" x14ac:dyDescent="0.3">
      <c r="A79" s="8">
        <v>10</v>
      </c>
      <c r="B79" s="19" t="s">
        <v>4</v>
      </c>
      <c r="C79" s="58">
        <f t="shared" si="3"/>
        <v>0</v>
      </c>
      <c r="D79" s="58">
        <f t="shared" si="3"/>
        <v>0.86201190840311104</v>
      </c>
      <c r="F79" s="50"/>
    </row>
    <row r="80" spans="1:337" s="8" customFormat="1" ht="13.8" hidden="1" x14ac:dyDescent="0.3">
      <c r="A80" s="8">
        <v>11</v>
      </c>
      <c r="B80" s="19" t="s">
        <v>4</v>
      </c>
      <c r="C80" s="58">
        <f t="shared" si="3"/>
        <v>0</v>
      </c>
      <c r="D80" s="58">
        <f t="shared" si="3"/>
        <v>0.8232241522428877</v>
      </c>
      <c r="F80" s="50"/>
    </row>
    <row r="81" spans="1:337" s="8" customFormat="1" ht="13.8" hidden="1" x14ac:dyDescent="0.3">
      <c r="A81" s="8">
        <v>12</v>
      </c>
      <c r="B81" s="19" t="s">
        <v>4</v>
      </c>
      <c r="C81" s="58">
        <f t="shared" si="3"/>
        <v>0</v>
      </c>
      <c r="D81" s="58">
        <f t="shared" si="3"/>
        <v>0.78618172003153197</v>
      </c>
      <c r="F81" s="50"/>
    </row>
    <row r="82" spans="1:337" s="8" customFormat="1" ht="13.8" hidden="1" x14ac:dyDescent="0.3">
      <c r="A82" s="8">
        <v>13</v>
      </c>
      <c r="B82" s="19" t="s">
        <v>4</v>
      </c>
      <c r="C82" s="58">
        <f t="shared" si="3"/>
        <v>0</v>
      </c>
      <c r="D82" s="58">
        <f t="shared" si="3"/>
        <v>0.75080607781946662</v>
      </c>
      <c r="F82" s="50"/>
    </row>
    <row r="83" spans="1:337" s="8" customFormat="1" ht="13.8" hidden="1" x14ac:dyDescent="0.3">
      <c r="A83" s="8">
        <v>14</v>
      </c>
      <c r="B83" s="19" t="s">
        <v>4</v>
      </c>
      <c r="C83" s="58">
        <f t="shared" si="3"/>
        <v>0</v>
      </c>
      <c r="D83" s="58">
        <f t="shared" si="3"/>
        <v>0.71702222543159866</v>
      </c>
      <c r="F83" s="50"/>
    </row>
    <row r="84" spans="1:337" s="8" customFormat="1" ht="13.8" hidden="1" x14ac:dyDescent="0.3">
      <c r="A84" s="8">
        <v>15</v>
      </c>
      <c r="B84" s="19" t="s">
        <v>4</v>
      </c>
      <c r="C84" s="58">
        <f t="shared" si="3"/>
        <v>0</v>
      </c>
      <c r="D84" s="58">
        <f t="shared" si="3"/>
        <v>6.8475853745885898E-2</v>
      </c>
      <c r="F84" s="50"/>
    </row>
    <row r="85" spans="1:337" s="8" customFormat="1" ht="13.8" hidden="1" x14ac:dyDescent="0.3">
      <c r="A85" s="8">
        <v>16</v>
      </c>
      <c r="B85" s="19" t="s">
        <v>4</v>
      </c>
      <c r="C85" s="58">
        <f t="shared" si="3"/>
        <v>0</v>
      </c>
      <c r="D85" s="58">
        <f t="shared" si="3"/>
        <v>0</v>
      </c>
      <c r="F85" s="50"/>
    </row>
    <row r="86" spans="1:337" s="8" customFormat="1" ht="13.8" hidden="1" x14ac:dyDescent="0.3">
      <c r="A86" s="8">
        <v>17</v>
      </c>
      <c r="B86" s="19" t="s">
        <v>4</v>
      </c>
      <c r="C86" s="58">
        <f t="shared" ref="C86:D89" si="4">C65/(1+C$16)^$A65</f>
        <v>0</v>
      </c>
      <c r="D86" s="58">
        <f t="shared" si="4"/>
        <v>0</v>
      </c>
      <c r="F86" s="50"/>
    </row>
    <row r="87" spans="1:337" s="8" customFormat="1" ht="13.8" hidden="1" x14ac:dyDescent="0.3">
      <c r="A87" s="8">
        <v>18</v>
      </c>
      <c r="B87" s="19" t="s">
        <v>4</v>
      </c>
      <c r="C87" s="58">
        <f t="shared" si="4"/>
        <v>0</v>
      </c>
      <c r="D87" s="58">
        <f t="shared" si="4"/>
        <v>0</v>
      </c>
      <c r="F87" s="50"/>
    </row>
    <row r="88" spans="1:337" s="8" customFormat="1" ht="13.8" hidden="1" x14ac:dyDescent="0.3">
      <c r="A88" s="8">
        <v>19</v>
      </c>
      <c r="B88" s="19" t="s">
        <v>4</v>
      </c>
      <c r="C88" s="58">
        <f t="shared" si="4"/>
        <v>0</v>
      </c>
      <c r="D88" s="58">
        <f t="shared" si="4"/>
        <v>0</v>
      </c>
      <c r="F88" s="50"/>
    </row>
    <row r="89" spans="1:337" s="8" customFormat="1" ht="13.8" hidden="1" x14ac:dyDescent="0.3">
      <c r="A89" s="8">
        <v>20</v>
      </c>
      <c r="B89" s="19" t="s">
        <v>4</v>
      </c>
      <c r="C89" s="58">
        <f t="shared" si="4"/>
        <v>0</v>
      </c>
      <c r="D89" s="58">
        <f t="shared" si="4"/>
        <v>0</v>
      </c>
      <c r="F89" s="50"/>
    </row>
    <row r="90" spans="1:337" hidden="1" x14ac:dyDescent="0.3">
      <c r="A90" s="46"/>
      <c r="B90" s="47"/>
      <c r="C90" s="58"/>
      <c r="D90" s="58"/>
    </row>
    <row r="91" spans="1:337" hidden="1" x14ac:dyDescent="0.3">
      <c r="A91" s="40" t="s">
        <v>3</v>
      </c>
      <c r="C91" s="61"/>
      <c r="D91" s="61"/>
    </row>
    <row r="92" spans="1:337" s="45" customFormat="1" ht="13.8" hidden="1" x14ac:dyDescent="0.3">
      <c r="A92" s="43" t="s">
        <v>2</v>
      </c>
      <c r="B92" s="43" t="s">
        <v>0</v>
      </c>
      <c r="C92" s="59">
        <f>SUM(C93:C112)</f>
        <v>7.1</v>
      </c>
      <c r="D92" s="59">
        <f>SUM(D93:D112)</f>
        <v>4.0285714285714285</v>
      </c>
      <c r="F92" s="50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  <c r="EU92" s="8"/>
      <c r="EV92" s="8"/>
      <c r="EW92" s="8"/>
      <c r="EX92" s="8"/>
      <c r="EY92" s="8"/>
      <c r="EZ92" s="8"/>
      <c r="FA92" s="8"/>
      <c r="FB92" s="8"/>
      <c r="FC92" s="8"/>
      <c r="FD92" s="8"/>
      <c r="FE92" s="8"/>
      <c r="FF92" s="8"/>
      <c r="FG92" s="8"/>
      <c r="FH92" s="8"/>
      <c r="FI92" s="8"/>
      <c r="FJ92" s="8"/>
      <c r="FK92" s="8"/>
      <c r="FL92" s="8"/>
      <c r="FM92" s="8"/>
      <c r="FN92" s="8"/>
      <c r="FO92" s="8"/>
      <c r="FP92" s="8"/>
      <c r="FQ92" s="8"/>
      <c r="FR92" s="8"/>
      <c r="FS92" s="8"/>
      <c r="FT92" s="8"/>
      <c r="FU92" s="8"/>
      <c r="FV92" s="8"/>
      <c r="FW92" s="8"/>
      <c r="FX92" s="8"/>
      <c r="FY92" s="8"/>
      <c r="FZ92" s="8"/>
      <c r="GA92" s="8"/>
      <c r="GB92" s="8"/>
      <c r="GC92" s="8"/>
      <c r="GD92" s="8"/>
      <c r="GE92" s="8"/>
      <c r="GF92" s="8"/>
      <c r="GG92" s="8"/>
      <c r="GH92" s="8"/>
      <c r="GI92" s="8"/>
      <c r="GJ92" s="8"/>
      <c r="GK92" s="8"/>
      <c r="GL92" s="8"/>
      <c r="GM92" s="8"/>
      <c r="GN92" s="8"/>
      <c r="GO92" s="8"/>
      <c r="GP92" s="8"/>
      <c r="GQ92" s="8"/>
      <c r="GR92" s="8"/>
      <c r="GS92" s="8"/>
      <c r="GT92" s="8"/>
      <c r="GU92" s="8"/>
      <c r="GV92" s="8"/>
      <c r="GW92" s="8"/>
      <c r="GX92" s="8"/>
      <c r="GY92" s="8"/>
      <c r="GZ92" s="8"/>
      <c r="HA92" s="8"/>
      <c r="HB92" s="8"/>
      <c r="HC92" s="8"/>
      <c r="HD92" s="8"/>
      <c r="HE92" s="8"/>
      <c r="HF92" s="8"/>
      <c r="HG92" s="8"/>
      <c r="HH92" s="8"/>
      <c r="HI92" s="8"/>
      <c r="HJ92" s="8"/>
      <c r="HK92" s="8"/>
      <c r="HL92" s="8"/>
      <c r="HM92" s="8"/>
      <c r="HN92" s="8"/>
      <c r="HO92" s="8"/>
      <c r="HP92" s="8"/>
      <c r="HQ92" s="8"/>
      <c r="HR92" s="8"/>
      <c r="HS92" s="8"/>
      <c r="HT92" s="8"/>
      <c r="HU92" s="8"/>
      <c r="HV92" s="8"/>
      <c r="HW92" s="8"/>
      <c r="HX92" s="8"/>
      <c r="HY92" s="8"/>
      <c r="HZ92" s="8"/>
      <c r="IA92" s="8"/>
      <c r="IB92" s="8"/>
      <c r="IC92" s="8"/>
      <c r="ID92" s="8"/>
      <c r="IE92" s="8"/>
      <c r="IF92" s="8"/>
      <c r="IG92" s="8"/>
      <c r="IH92" s="8"/>
      <c r="II92" s="8"/>
      <c r="IJ92" s="8"/>
      <c r="IK92" s="8"/>
      <c r="IL92" s="8"/>
      <c r="IM92" s="8"/>
      <c r="IN92" s="8"/>
      <c r="IO92" s="8"/>
      <c r="IP92" s="8"/>
      <c r="IQ92" s="8"/>
      <c r="IR92" s="8"/>
      <c r="IS92" s="8"/>
      <c r="IT92" s="8"/>
      <c r="IU92" s="8"/>
      <c r="IV92" s="8"/>
      <c r="IW92" s="8"/>
      <c r="IX92" s="8"/>
      <c r="IY92" s="8"/>
      <c r="IZ92" s="8"/>
      <c r="JA92" s="8"/>
      <c r="JB92" s="8"/>
      <c r="JC92" s="8"/>
      <c r="JD92" s="8"/>
      <c r="JE92" s="8"/>
      <c r="JF92" s="8"/>
      <c r="JG92" s="8"/>
      <c r="JH92" s="8"/>
      <c r="JI92" s="8"/>
      <c r="JJ92" s="8"/>
      <c r="JK92" s="8"/>
      <c r="JL92" s="8"/>
      <c r="JM92" s="8"/>
      <c r="JN92" s="8"/>
      <c r="JO92" s="8"/>
      <c r="JP92" s="8"/>
      <c r="JQ92" s="8"/>
      <c r="JR92" s="8"/>
      <c r="JS92" s="8"/>
      <c r="JT92" s="8"/>
      <c r="JU92" s="8"/>
      <c r="JV92" s="8"/>
      <c r="JW92" s="8"/>
      <c r="JX92" s="8"/>
      <c r="JY92" s="8"/>
      <c r="JZ92" s="8"/>
      <c r="KA92" s="8"/>
      <c r="KB92" s="8"/>
      <c r="KC92" s="8"/>
      <c r="KD92" s="8"/>
      <c r="KE92" s="8"/>
      <c r="KF92" s="8"/>
      <c r="KG92" s="8"/>
      <c r="KH92" s="8"/>
      <c r="KI92" s="8"/>
      <c r="KJ92" s="8"/>
      <c r="KK92" s="8"/>
      <c r="KL92" s="8"/>
      <c r="KM92" s="8"/>
      <c r="KN92" s="8"/>
      <c r="KO92" s="8"/>
      <c r="KP92" s="8"/>
      <c r="KQ92" s="8"/>
      <c r="KR92" s="8"/>
      <c r="KS92" s="8"/>
      <c r="KT92" s="8"/>
      <c r="KU92" s="8"/>
      <c r="KV92" s="8"/>
      <c r="KW92" s="8"/>
      <c r="KX92" s="8"/>
      <c r="KY92" s="8"/>
      <c r="KZ92" s="8"/>
      <c r="LA92" s="8"/>
      <c r="LB92" s="8"/>
      <c r="LC92" s="8"/>
      <c r="LD92" s="8"/>
      <c r="LE92" s="8"/>
      <c r="LF92" s="8"/>
      <c r="LG92" s="8"/>
      <c r="LH92" s="8"/>
      <c r="LI92" s="8"/>
      <c r="LJ92" s="8"/>
      <c r="LK92" s="8"/>
      <c r="LL92" s="8"/>
      <c r="LM92" s="8"/>
      <c r="LN92" s="8"/>
      <c r="LO92" s="8"/>
      <c r="LP92" s="8"/>
      <c r="LQ92" s="8"/>
      <c r="LR92" s="8"/>
      <c r="LS92" s="8"/>
      <c r="LT92" s="8"/>
      <c r="LU92" s="8"/>
      <c r="LV92" s="8"/>
      <c r="LW92" s="8"/>
      <c r="LX92" s="8"/>
      <c r="LY92" s="8"/>
    </row>
    <row r="93" spans="1:337" s="8" customFormat="1" ht="13.8" hidden="1" x14ac:dyDescent="0.3">
      <c r="A93" s="8">
        <v>1</v>
      </c>
      <c r="B93" s="19" t="s">
        <v>0</v>
      </c>
      <c r="C93" s="60">
        <f>IF(C27&lt;2,C27*C$14,0)</f>
        <v>1</v>
      </c>
      <c r="D93" s="60">
        <f>IF(D27&lt;2,D27*D$14,0)</f>
        <v>0.28571428571428575</v>
      </c>
      <c r="F93" s="50"/>
    </row>
    <row r="94" spans="1:337" s="8" customFormat="1" ht="13.8" hidden="1" x14ac:dyDescent="0.3">
      <c r="A94" s="8">
        <v>2</v>
      </c>
      <c r="B94" s="19" t="s">
        <v>0</v>
      </c>
      <c r="C94" s="60">
        <f t="shared" ref="C94:D94" si="5">IF(C28&lt;2,C28*C$14,0)</f>
        <v>1</v>
      </c>
      <c r="D94" s="60">
        <f t="shared" si="5"/>
        <v>0.28571428571428575</v>
      </c>
      <c r="F94" s="50"/>
    </row>
    <row r="95" spans="1:337" s="8" customFormat="1" ht="13.8" hidden="1" x14ac:dyDescent="0.3">
      <c r="A95" s="8">
        <v>3</v>
      </c>
      <c r="B95" s="19" t="s">
        <v>0</v>
      </c>
      <c r="C95" s="60">
        <f t="shared" ref="C95:D95" si="6">IF(C29&lt;2,C29*C$14,0)</f>
        <v>1</v>
      </c>
      <c r="D95" s="60">
        <f t="shared" si="6"/>
        <v>0.28571428571428575</v>
      </c>
      <c r="F95" s="50"/>
    </row>
    <row r="96" spans="1:337" s="8" customFormat="1" ht="13.8" hidden="1" x14ac:dyDescent="0.3">
      <c r="A96" s="8">
        <v>4</v>
      </c>
      <c r="B96" s="19" t="s">
        <v>0</v>
      </c>
      <c r="C96" s="60">
        <f t="shared" ref="C96:D96" si="7">IF(C30&lt;2,C30*C$14,0)</f>
        <v>1</v>
      </c>
      <c r="D96" s="60">
        <f t="shared" si="7"/>
        <v>0.28571428571428575</v>
      </c>
      <c r="F96" s="50"/>
    </row>
    <row r="97" spans="1:6" s="8" customFormat="1" ht="13.8" hidden="1" x14ac:dyDescent="0.3">
      <c r="A97" s="8">
        <v>5</v>
      </c>
      <c r="B97" s="19" t="s">
        <v>0</v>
      </c>
      <c r="C97" s="60">
        <f t="shared" ref="C97:D97" si="8">IF(C31&lt;2,C31*C$14,0)</f>
        <v>1</v>
      </c>
      <c r="D97" s="60">
        <f t="shared" si="8"/>
        <v>0.28571428571428575</v>
      </c>
      <c r="F97" s="50"/>
    </row>
    <row r="98" spans="1:6" s="8" customFormat="1" ht="13.8" hidden="1" x14ac:dyDescent="0.3">
      <c r="A98" s="8">
        <v>6</v>
      </c>
      <c r="B98" s="19" t="s">
        <v>0</v>
      </c>
      <c r="C98" s="60">
        <f t="shared" ref="C98:D98" si="9">IF(C32&lt;2,C32*C$14,0)</f>
        <v>1</v>
      </c>
      <c r="D98" s="60">
        <f t="shared" si="9"/>
        <v>0.28571428571428575</v>
      </c>
      <c r="F98" s="50"/>
    </row>
    <row r="99" spans="1:6" s="8" customFormat="1" ht="13.8" hidden="1" x14ac:dyDescent="0.3">
      <c r="A99" s="8">
        <v>7</v>
      </c>
      <c r="B99" s="19" t="s">
        <v>0</v>
      </c>
      <c r="C99" s="60">
        <f t="shared" ref="C99:D99" si="10">IF(C33&lt;2,C33*C$14,0)</f>
        <v>1</v>
      </c>
      <c r="D99" s="60">
        <f t="shared" si="10"/>
        <v>0.28571428571428575</v>
      </c>
      <c r="F99" s="50"/>
    </row>
    <row r="100" spans="1:6" s="8" customFormat="1" ht="13.8" hidden="1" x14ac:dyDescent="0.3">
      <c r="A100" s="8">
        <v>8</v>
      </c>
      <c r="B100" s="19" t="s">
        <v>0</v>
      </c>
      <c r="C100" s="60">
        <f t="shared" ref="C100:D100" si="11">IF(C34&lt;2,C34*C$14,0)</f>
        <v>9.9999999999999645E-2</v>
      </c>
      <c r="D100" s="60">
        <f t="shared" si="11"/>
        <v>0.28571428571428575</v>
      </c>
      <c r="F100" s="50"/>
    </row>
    <row r="101" spans="1:6" s="8" customFormat="1" ht="13.8" hidden="1" x14ac:dyDescent="0.3">
      <c r="A101" s="8">
        <v>9</v>
      </c>
      <c r="B101" s="19" t="s">
        <v>0</v>
      </c>
      <c r="C101" s="60">
        <f t="shared" ref="C101:D101" si="12">IF(C35&lt;2,C35*C$14,0)</f>
        <v>0</v>
      </c>
      <c r="D101" s="60">
        <f t="shared" si="12"/>
        <v>0.28571428571428575</v>
      </c>
      <c r="F101" s="50"/>
    </row>
    <row r="102" spans="1:6" s="8" customFormat="1" ht="13.8" hidden="1" x14ac:dyDescent="0.3">
      <c r="A102" s="8">
        <v>10</v>
      </c>
      <c r="B102" s="19" t="s">
        <v>0</v>
      </c>
      <c r="C102" s="60">
        <f t="shared" ref="C102:D102" si="13">IF(C36&lt;2,C36*C$14,0)</f>
        <v>0</v>
      </c>
      <c r="D102" s="60">
        <f t="shared" si="13"/>
        <v>0.28571428571428575</v>
      </c>
      <c r="F102" s="50"/>
    </row>
    <row r="103" spans="1:6" s="8" customFormat="1" ht="13.8" hidden="1" x14ac:dyDescent="0.3">
      <c r="A103" s="8">
        <v>11</v>
      </c>
      <c r="B103" s="19" t="s">
        <v>0</v>
      </c>
      <c r="C103" s="60">
        <f t="shared" ref="C103:D103" si="14">IF(C37&lt;2,C37*C$14,0)</f>
        <v>0</v>
      </c>
      <c r="D103" s="60">
        <f t="shared" si="14"/>
        <v>0.28571428571428575</v>
      </c>
      <c r="F103" s="50"/>
    </row>
    <row r="104" spans="1:6" s="8" customFormat="1" ht="13.8" hidden="1" x14ac:dyDescent="0.3">
      <c r="A104" s="8">
        <v>12</v>
      </c>
      <c r="B104" s="19" t="s">
        <v>0</v>
      </c>
      <c r="C104" s="60">
        <f t="shared" ref="C104:D104" si="15">IF(C38&lt;2,C38*C$14,0)</f>
        <v>0</v>
      </c>
      <c r="D104" s="60">
        <f t="shared" si="15"/>
        <v>0.28571428571428575</v>
      </c>
      <c r="F104" s="50"/>
    </row>
    <row r="105" spans="1:6" s="8" customFormat="1" ht="13.8" hidden="1" x14ac:dyDescent="0.3">
      <c r="A105" s="8">
        <v>13</v>
      </c>
      <c r="B105" s="19" t="s">
        <v>0</v>
      </c>
      <c r="C105" s="60">
        <f t="shared" ref="C105:D105" si="16">IF(C39&lt;2,C39*C$14,0)</f>
        <v>0</v>
      </c>
      <c r="D105" s="60">
        <f t="shared" si="16"/>
        <v>0.28571428571428575</v>
      </c>
      <c r="F105" s="50"/>
    </row>
    <row r="106" spans="1:6" s="8" customFormat="1" ht="13.8" hidden="1" x14ac:dyDescent="0.3">
      <c r="A106" s="8">
        <v>14</v>
      </c>
      <c r="B106" s="19" t="s">
        <v>0</v>
      </c>
      <c r="C106" s="60">
        <f t="shared" ref="C106:D106" si="17">IF(C40&lt;2,C40*C$14,0)</f>
        <v>0</v>
      </c>
      <c r="D106" s="60">
        <f t="shared" si="17"/>
        <v>0.28571428571428575</v>
      </c>
      <c r="F106" s="50"/>
    </row>
    <row r="107" spans="1:6" s="8" customFormat="1" ht="13.8" hidden="1" x14ac:dyDescent="0.3">
      <c r="A107" s="8">
        <v>15</v>
      </c>
      <c r="B107" s="19" t="s">
        <v>0</v>
      </c>
      <c r="C107" s="60">
        <f t="shared" ref="C107:D107" si="18">IF(C41&lt;2,C41*C$14,0)</f>
        <v>0</v>
      </c>
      <c r="D107" s="60">
        <f t="shared" si="18"/>
        <v>2.8571428571428473E-2</v>
      </c>
      <c r="F107" s="50"/>
    </row>
    <row r="108" spans="1:6" s="8" customFormat="1" ht="13.8" hidden="1" x14ac:dyDescent="0.3">
      <c r="A108" s="8">
        <v>16</v>
      </c>
      <c r="B108" s="19" t="s">
        <v>0</v>
      </c>
      <c r="C108" s="60">
        <f t="shared" ref="C108:D108" si="19">IF(C42&lt;2,C42*C$14,0)</f>
        <v>0</v>
      </c>
      <c r="D108" s="60">
        <f t="shared" si="19"/>
        <v>0</v>
      </c>
      <c r="F108" s="50"/>
    </row>
    <row r="109" spans="1:6" s="8" customFormat="1" ht="13.8" hidden="1" x14ac:dyDescent="0.3">
      <c r="A109" s="8">
        <v>17</v>
      </c>
      <c r="B109" s="19" t="s">
        <v>0</v>
      </c>
      <c r="C109" s="60">
        <f t="shared" ref="C109:D109" si="20">IF(C43&lt;2,C43*C$14,0)</f>
        <v>0</v>
      </c>
      <c r="D109" s="60">
        <f t="shared" si="20"/>
        <v>0</v>
      </c>
      <c r="F109" s="50"/>
    </row>
    <row r="110" spans="1:6" s="8" customFormat="1" ht="13.8" hidden="1" x14ac:dyDescent="0.3">
      <c r="A110" s="8">
        <v>18</v>
      </c>
      <c r="B110" s="19" t="s">
        <v>0</v>
      </c>
      <c r="C110" s="60">
        <f t="shared" ref="C110:D110" si="21">IF(C44&lt;2,C44*C$14,0)</f>
        <v>0</v>
      </c>
      <c r="D110" s="60">
        <f t="shared" si="21"/>
        <v>0</v>
      </c>
      <c r="F110" s="50"/>
    </row>
    <row r="111" spans="1:6" s="8" customFormat="1" ht="13.8" hidden="1" x14ac:dyDescent="0.3">
      <c r="A111" s="8">
        <v>19</v>
      </c>
      <c r="B111" s="19" t="s">
        <v>0</v>
      </c>
      <c r="C111" s="60">
        <f t="shared" ref="C111:D111" si="22">IF(C45&lt;2,C45*C$14,0)</f>
        <v>0</v>
      </c>
      <c r="D111" s="60">
        <f t="shared" si="22"/>
        <v>0</v>
      </c>
      <c r="F111" s="50"/>
    </row>
    <row r="112" spans="1:6" s="8" customFormat="1" ht="13.8" hidden="1" x14ac:dyDescent="0.3">
      <c r="A112" s="8">
        <v>20</v>
      </c>
      <c r="B112" s="19" t="s">
        <v>0</v>
      </c>
      <c r="C112" s="60">
        <f t="shared" ref="C112:D112" si="23">IF(C46&lt;2,C46*C$14,0)</f>
        <v>0</v>
      </c>
      <c r="D112" s="60">
        <f t="shared" si="23"/>
        <v>0</v>
      </c>
      <c r="F112" s="50"/>
    </row>
    <row r="113" spans="1:337" hidden="1" x14ac:dyDescent="0.3">
      <c r="A113" s="46"/>
      <c r="B113" s="47"/>
      <c r="C113" s="61"/>
      <c r="D113" s="61"/>
    </row>
    <row r="114" spans="1:337" s="45" customFormat="1" ht="13.8" hidden="1" x14ac:dyDescent="0.3">
      <c r="A114" s="43" t="s">
        <v>1</v>
      </c>
      <c r="B114" s="43" t="s">
        <v>0</v>
      </c>
      <c r="C114" s="59">
        <f>SUM(C115:C134)</f>
        <v>5.9165103938110404</v>
      </c>
      <c r="D114" s="59">
        <f>SUM(D115:D134)</f>
        <v>2.8953680753111288</v>
      </c>
      <c r="F114" s="50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  <c r="EU114" s="8"/>
      <c r="EV114" s="8"/>
      <c r="EW114" s="8"/>
      <c r="EX114" s="8"/>
      <c r="EY114" s="8"/>
      <c r="EZ114" s="8"/>
      <c r="FA114" s="8"/>
      <c r="FB114" s="8"/>
      <c r="FC114" s="8"/>
      <c r="FD114" s="8"/>
      <c r="FE114" s="8"/>
      <c r="FF114" s="8"/>
      <c r="FG114" s="8"/>
      <c r="FH114" s="8"/>
      <c r="FI114" s="8"/>
      <c r="FJ114" s="8"/>
      <c r="FK114" s="8"/>
      <c r="FL114" s="8"/>
      <c r="FM114" s="8"/>
      <c r="FN114" s="8"/>
      <c r="FO114" s="8"/>
      <c r="FP114" s="8"/>
      <c r="FQ114" s="8"/>
      <c r="FR114" s="8"/>
      <c r="FS114" s="8"/>
      <c r="FT114" s="8"/>
      <c r="FU114" s="8"/>
      <c r="FV114" s="8"/>
      <c r="FW114" s="8"/>
      <c r="FX114" s="8"/>
      <c r="FY114" s="8"/>
      <c r="FZ114" s="8"/>
      <c r="GA114" s="8"/>
      <c r="GB114" s="8"/>
      <c r="GC114" s="8"/>
      <c r="GD114" s="8"/>
      <c r="GE114" s="8"/>
      <c r="GF114" s="8"/>
      <c r="GG114" s="8"/>
      <c r="GH114" s="8"/>
      <c r="GI114" s="8"/>
      <c r="GJ114" s="8"/>
      <c r="GK114" s="8"/>
      <c r="GL114" s="8"/>
      <c r="GM114" s="8"/>
      <c r="GN114" s="8"/>
      <c r="GO114" s="8"/>
      <c r="GP114" s="8"/>
      <c r="GQ114" s="8"/>
      <c r="GR114" s="8"/>
      <c r="GS114" s="8"/>
      <c r="GT114" s="8"/>
      <c r="GU114" s="8"/>
      <c r="GV114" s="8"/>
      <c r="GW114" s="8"/>
      <c r="GX114" s="8"/>
      <c r="GY114" s="8"/>
      <c r="GZ114" s="8"/>
      <c r="HA114" s="8"/>
      <c r="HB114" s="8"/>
      <c r="HC114" s="8"/>
      <c r="HD114" s="8"/>
      <c r="HE114" s="8"/>
      <c r="HF114" s="8"/>
      <c r="HG114" s="8"/>
      <c r="HH114" s="8"/>
      <c r="HI114" s="8"/>
      <c r="HJ114" s="8"/>
      <c r="HK114" s="8"/>
      <c r="HL114" s="8"/>
      <c r="HM114" s="8"/>
      <c r="HN114" s="8"/>
      <c r="HO114" s="8"/>
      <c r="HP114" s="8"/>
      <c r="HQ114" s="8"/>
      <c r="HR114" s="8"/>
      <c r="HS114" s="8"/>
      <c r="HT114" s="8"/>
      <c r="HU114" s="8"/>
      <c r="HV114" s="8"/>
      <c r="HW114" s="8"/>
      <c r="HX114" s="8"/>
      <c r="HY114" s="8"/>
      <c r="HZ114" s="8"/>
      <c r="IA114" s="8"/>
      <c r="IB114" s="8"/>
      <c r="IC114" s="8"/>
      <c r="ID114" s="8"/>
      <c r="IE114" s="8"/>
      <c r="IF114" s="8"/>
      <c r="IG114" s="8"/>
      <c r="IH114" s="8"/>
      <c r="II114" s="8"/>
      <c r="IJ114" s="8"/>
      <c r="IK114" s="8"/>
      <c r="IL114" s="8"/>
      <c r="IM114" s="8"/>
      <c r="IN114" s="8"/>
      <c r="IO114" s="8"/>
      <c r="IP114" s="8"/>
      <c r="IQ114" s="8"/>
      <c r="IR114" s="8"/>
      <c r="IS114" s="8"/>
      <c r="IT114" s="8"/>
      <c r="IU114" s="8"/>
      <c r="IV114" s="8"/>
      <c r="IW114" s="8"/>
      <c r="IX114" s="8"/>
      <c r="IY114" s="8"/>
      <c r="IZ114" s="8"/>
      <c r="JA114" s="8"/>
      <c r="JB114" s="8"/>
      <c r="JC114" s="8"/>
      <c r="JD114" s="8"/>
      <c r="JE114" s="8"/>
      <c r="JF114" s="8"/>
      <c r="JG114" s="8"/>
      <c r="JH114" s="8"/>
      <c r="JI114" s="8"/>
      <c r="JJ114" s="8"/>
      <c r="JK114" s="8"/>
      <c r="JL114" s="8"/>
      <c r="JM114" s="8"/>
      <c r="JN114" s="8"/>
      <c r="JO114" s="8"/>
      <c r="JP114" s="8"/>
      <c r="JQ114" s="8"/>
      <c r="JR114" s="8"/>
      <c r="JS114" s="8"/>
      <c r="JT114" s="8"/>
      <c r="JU114" s="8"/>
      <c r="JV114" s="8"/>
      <c r="JW114" s="8"/>
      <c r="JX114" s="8"/>
      <c r="JY114" s="8"/>
      <c r="JZ114" s="8"/>
      <c r="KA114" s="8"/>
      <c r="KB114" s="8"/>
      <c r="KC114" s="8"/>
      <c r="KD114" s="8"/>
      <c r="KE114" s="8"/>
      <c r="KF114" s="8"/>
      <c r="KG114" s="8"/>
      <c r="KH114" s="8"/>
      <c r="KI114" s="8"/>
      <c r="KJ114" s="8"/>
      <c r="KK114" s="8"/>
      <c r="KL114" s="8"/>
      <c r="KM114" s="8"/>
      <c r="KN114" s="8"/>
      <c r="KO114" s="8"/>
      <c r="KP114" s="8"/>
      <c r="KQ114" s="8"/>
      <c r="KR114" s="8"/>
      <c r="KS114" s="8"/>
      <c r="KT114" s="8"/>
      <c r="KU114" s="8"/>
      <c r="KV114" s="8"/>
      <c r="KW114" s="8"/>
      <c r="KX114" s="8"/>
      <c r="KY114" s="8"/>
      <c r="KZ114" s="8"/>
      <c r="LA114" s="8"/>
      <c r="LB114" s="8"/>
      <c r="LC114" s="8"/>
      <c r="LD114" s="8"/>
      <c r="LE114" s="8"/>
      <c r="LF114" s="8"/>
      <c r="LG114" s="8"/>
      <c r="LH114" s="8"/>
      <c r="LI114" s="8"/>
      <c r="LJ114" s="8"/>
      <c r="LK114" s="8"/>
      <c r="LL114" s="8"/>
      <c r="LM114" s="8"/>
      <c r="LN114" s="8"/>
      <c r="LO114" s="8"/>
      <c r="LP114" s="8"/>
      <c r="LQ114" s="8"/>
      <c r="LR114" s="8"/>
      <c r="LS114" s="8"/>
      <c r="LT114" s="8"/>
      <c r="LU114" s="8"/>
      <c r="LV114" s="8"/>
      <c r="LW114" s="8"/>
      <c r="LX114" s="8"/>
      <c r="LY114" s="8"/>
    </row>
    <row r="115" spans="1:337" s="8" customFormat="1" ht="13.8" hidden="1" x14ac:dyDescent="0.3">
      <c r="A115" s="8">
        <v>1</v>
      </c>
      <c r="B115" s="19" t="s">
        <v>0</v>
      </c>
      <c r="C115" s="1">
        <f t="shared" ref="C115:D130" si="24">C93/(1+C$16)^$A115</f>
        <v>0.95500322468621324</v>
      </c>
      <c r="D115" s="1">
        <f t="shared" si="24"/>
        <v>0.27285806419606096</v>
      </c>
      <c r="F115" s="50"/>
    </row>
    <row r="116" spans="1:337" s="8" customFormat="1" ht="13.8" hidden="1" x14ac:dyDescent="0.3">
      <c r="A116" s="8">
        <v>2</v>
      </c>
      <c r="B116" s="19" t="s">
        <v>0</v>
      </c>
      <c r="C116" s="1">
        <f t="shared" si="24"/>
        <v>0.91203115916106592</v>
      </c>
      <c r="D116" s="1">
        <f t="shared" si="24"/>
        <v>0.26058033118887602</v>
      </c>
      <c r="F116" s="50"/>
    </row>
    <row r="117" spans="1:337" s="8" customFormat="1" ht="13.8" hidden="1" x14ac:dyDescent="0.3">
      <c r="A117" s="8">
        <v>3</v>
      </c>
      <c r="B117" s="19" t="s">
        <v>0</v>
      </c>
      <c r="C117" s="1">
        <f t="shared" si="24"/>
        <v>0.87099269801312285</v>
      </c>
      <c r="D117" s="1">
        <f t="shared" si="24"/>
        <v>0.24885505657517798</v>
      </c>
      <c r="F117" s="50"/>
    </row>
    <row r="118" spans="1:337" s="8" customFormat="1" ht="13.8" hidden="1" x14ac:dyDescent="0.3">
      <c r="A118" s="8">
        <v>4</v>
      </c>
      <c r="B118" s="19" t="s">
        <v>0</v>
      </c>
      <c r="C118" s="1">
        <f t="shared" si="24"/>
        <v>0.8318008352806775</v>
      </c>
      <c r="D118" s="1">
        <f t="shared" si="24"/>
        <v>0.23765738150876503</v>
      </c>
      <c r="F118" s="50"/>
    </row>
    <row r="119" spans="1:337" s="8" customFormat="1" ht="13.8" hidden="1" x14ac:dyDescent="0.3">
      <c r="A119" s="8">
        <v>5</v>
      </c>
      <c r="B119" s="19" t="s">
        <v>0</v>
      </c>
      <c r="C119" s="1">
        <f t="shared" si="24"/>
        <v>0.7943724799897327</v>
      </c>
      <c r="D119" s="1">
        <f t="shared" si="24"/>
        <v>0.22696356571135223</v>
      </c>
      <c r="F119" s="50"/>
    </row>
    <row r="120" spans="1:337" s="8" customFormat="1" ht="13.8" hidden="1" x14ac:dyDescent="0.3">
      <c r="A120" s="8">
        <v>6</v>
      </c>
      <c r="B120" s="19" t="s">
        <v>0</v>
      </c>
      <c r="C120" s="1">
        <f t="shared" si="24"/>
        <v>0.75862827999217908</v>
      </c>
      <c r="D120" s="1">
        <f t="shared" si="24"/>
        <v>0.21675093714062263</v>
      </c>
      <c r="F120" s="50"/>
    </row>
    <row r="121" spans="1:337" s="8" customFormat="1" ht="13.8" hidden="1" x14ac:dyDescent="0.3">
      <c r="A121" s="8">
        <v>7</v>
      </c>
      <c r="B121" s="19" t="s">
        <v>0</v>
      </c>
      <c r="C121" s="1">
        <f t="shared" si="24"/>
        <v>0.72449245373068649</v>
      </c>
      <c r="D121" s="1">
        <f t="shared" si="24"/>
        <v>0.20699784392305329</v>
      </c>
      <c r="F121" s="50"/>
    </row>
    <row r="122" spans="1:337" s="8" customFormat="1" ht="13.8" hidden="1" x14ac:dyDescent="0.3">
      <c r="A122" s="8">
        <v>8</v>
      </c>
      <c r="B122" s="19" t="s">
        <v>0</v>
      </c>
      <c r="C122" s="1">
        <f t="shared" si="24"/>
        <v>6.9189262957363024E-2</v>
      </c>
      <c r="D122" s="1">
        <f t="shared" si="24"/>
        <v>0.19768360844960939</v>
      </c>
      <c r="F122" s="50"/>
    </row>
    <row r="123" spans="1:337" s="8" customFormat="1" ht="13.8" hidden="1" x14ac:dyDescent="0.3">
      <c r="A123" s="8">
        <v>9</v>
      </c>
      <c r="B123" s="19" t="s">
        <v>0</v>
      </c>
      <c r="C123" s="1">
        <f t="shared" si="24"/>
        <v>0</v>
      </c>
      <c r="D123" s="1">
        <f t="shared" si="24"/>
        <v>0.18878848353698371</v>
      </c>
      <c r="F123" s="50"/>
    </row>
    <row r="124" spans="1:337" s="8" customFormat="1" ht="13.8" hidden="1" x14ac:dyDescent="0.3">
      <c r="A124" s="8">
        <v>10</v>
      </c>
      <c r="B124" s="19" t="s">
        <v>0</v>
      </c>
      <c r="C124" s="1">
        <f t="shared" si="24"/>
        <v>0</v>
      </c>
      <c r="D124" s="1">
        <f t="shared" si="24"/>
        <v>0.18029361056143953</v>
      </c>
      <c r="F124" s="50"/>
    </row>
    <row r="125" spans="1:337" s="8" customFormat="1" ht="13.8" hidden="1" x14ac:dyDescent="0.3">
      <c r="A125" s="8">
        <v>11</v>
      </c>
      <c r="B125" s="19" t="s">
        <v>0</v>
      </c>
      <c r="C125" s="1">
        <f t="shared" si="24"/>
        <v>0</v>
      </c>
      <c r="D125" s="1">
        <f t="shared" si="24"/>
        <v>0.17218097947649505</v>
      </c>
      <c r="F125" s="50"/>
    </row>
    <row r="126" spans="1:337" s="8" customFormat="1" ht="13.8" hidden="1" x14ac:dyDescent="0.3">
      <c r="A126" s="8">
        <v>12</v>
      </c>
      <c r="B126" s="19" t="s">
        <v>0</v>
      </c>
      <c r="C126" s="1">
        <f t="shared" si="24"/>
        <v>0</v>
      </c>
      <c r="D126" s="1">
        <f t="shared" si="24"/>
        <v>0.16443339062968348</v>
      </c>
      <c r="F126" s="50"/>
    </row>
    <row r="127" spans="1:337" s="8" customFormat="1" ht="13.8" hidden="1" x14ac:dyDescent="0.3">
      <c r="A127" s="8">
        <v>13</v>
      </c>
      <c r="B127" s="19" t="s">
        <v>0</v>
      </c>
      <c r="C127" s="1">
        <f t="shared" si="24"/>
        <v>0</v>
      </c>
      <c r="D127" s="1">
        <f t="shared" si="24"/>
        <v>0.15703441829743547</v>
      </c>
      <c r="F127" s="50"/>
    </row>
    <row r="128" spans="1:337" s="8" customFormat="1" ht="13.8" hidden="1" x14ac:dyDescent="0.3">
      <c r="A128" s="8">
        <v>14</v>
      </c>
      <c r="B128" s="19" t="s">
        <v>0</v>
      </c>
      <c r="C128" s="1">
        <f t="shared" si="24"/>
        <v>0</v>
      </c>
      <c r="D128" s="1">
        <f t="shared" si="24"/>
        <v>0.14996837586077458</v>
      </c>
      <c r="F128" s="50"/>
    </row>
    <row r="129" spans="1:6" s="8" customFormat="1" ht="13.8" hidden="1" x14ac:dyDescent="0.3">
      <c r="A129" s="8">
        <v>15</v>
      </c>
      <c r="B129" s="19" t="s">
        <v>0</v>
      </c>
      <c r="C129" s="1">
        <f t="shared" si="24"/>
        <v>0</v>
      </c>
      <c r="D129" s="1">
        <f t="shared" si="24"/>
        <v>1.4322028254799325E-2</v>
      </c>
      <c r="F129" s="50"/>
    </row>
    <row r="130" spans="1:6" s="8" customFormat="1" ht="13.8" hidden="1" x14ac:dyDescent="0.3">
      <c r="A130" s="8">
        <v>16</v>
      </c>
      <c r="B130" s="19" t="s">
        <v>0</v>
      </c>
      <c r="C130" s="1">
        <f t="shared" si="24"/>
        <v>0</v>
      </c>
      <c r="D130" s="1">
        <f t="shared" si="24"/>
        <v>0</v>
      </c>
      <c r="F130" s="50"/>
    </row>
    <row r="131" spans="1:6" s="8" customFormat="1" ht="13.8" hidden="1" x14ac:dyDescent="0.3">
      <c r="A131" s="8">
        <v>17</v>
      </c>
      <c r="B131" s="19" t="s">
        <v>0</v>
      </c>
      <c r="C131" s="1">
        <f t="shared" ref="C131:D134" si="25">C109/(1+C$16)^$A131</f>
        <v>0</v>
      </c>
      <c r="D131" s="1">
        <f t="shared" si="25"/>
        <v>0</v>
      </c>
      <c r="F131" s="50"/>
    </row>
    <row r="132" spans="1:6" s="8" customFormat="1" ht="13.8" hidden="1" x14ac:dyDescent="0.3">
      <c r="A132" s="8">
        <v>18</v>
      </c>
      <c r="B132" s="19" t="s">
        <v>0</v>
      </c>
      <c r="C132" s="1">
        <f t="shared" si="25"/>
        <v>0</v>
      </c>
      <c r="D132" s="1">
        <f t="shared" si="25"/>
        <v>0</v>
      </c>
      <c r="F132" s="50"/>
    </row>
    <row r="133" spans="1:6" s="8" customFormat="1" ht="13.8" hidden="1" x14ac:dyDescent="0.3">
      <c r="A133" s="8">
        <v>19</v>
      </c>
      <c r="B133" s="19" t="s">
        <v>0</v>
      </c>
      <c r="C133" s="1">
        <f t="shared" si="25"/>
        <v>0</v>
      </c>
      <c r="D133" s="1">
        <f t="shared" si="25"/>
        <v>0</v>
      </c>
      <c r="F133" s="50"/>
    </row>
    <row r="134" spans="1:6" s="8" customFormat="1" ht="13.8" hidden="1" x14ac:dyDescent="0.3">
      <c r="A134" s="8">
        <v>20</v>
      </c>
      <c r="B134" s="19" t="s">
        <v>0</v>
      </c>
      <c r="C134" s="1">
        <f t="shared" si="25"/>
        <v>0</v>
      </c>
      <c r="D134" s="1">
        <f t="shared" si="25"/>
        <v>0</v>
      </c>
      <c r="F134" s="50"/>
    </row>
    <row r="135" spans="1:6" x14ac:dyDescent="0.3">
      <c r="A135" s="49"/>
    </row>
  </sheetData>
  <sheetProtection algorithmName="SHA-512" hashValue="NZmix1dbDUs/mvgblKIKY2YQxwu3jl+vPHNM8CcOE9glnyJIrOhBax0T+5+tLbff2pbEwceHjggpeks6Kdssbw==" saltValue="4vha3WiR2dRM3CUKgV3EWg==" spinCount="100000" sheet="1" objects="1" scenarios="1" selectLockedCells="1"/>
  <mergeCells count="5">
    <mergeCell ref="A24:D24"/>
    <mergeCell ref="C1:D1"/>
    <mergeCell ref="C4:D4"/>
    <mergeCell ref="C2:D2"/>
    <mergeCell ref="A23:D23"/>
  </mergeCells>
  <conditionalFormatting sqref="C27:D46">
    <cfRule type="cellIs" dxfId="0" priority="1" operator="equal">
      <formula>10</formula>
    </cfRule>
  </conditionalFormatting>
  <pageMargins left="0.39370078740157483" right="0.39370078740157483" top="0.78740157480314965" bottom="0.78740157480314965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7</vt:i4>
      </vt:variant>
    </vt:vector>
  </HeadingPairs>
  <TitlesOfParts>
    <vt:vector size="14" baseType="lpstr">
      <vt:lpstr>Info</vt:lpstr>
      <vt:lpstr>Windkraft</vt:lpstr>
      <vt:lpstr>Photovoltaik</vt:lpstr>
      <vt:lpstr>Biomasse</vt:lpstr>
      <vt:lpstr>Biogas</vt:lpstr>
      <vt:lpstr>Wasserkraft</vt:lpstr>
      <vt:lpstr>Wasserkraft-Revit 1-2MW</vt:lpstr>
      <vt:lpstr>Biogas!Druckbereich</vt:lpstr>
      <vt:lpstr>Biomasse!Druckbereich</vt:lpstr>
      <vt:lpstr>Info!Druckbereich</vt:lpstr>
      <vt:lpstr>Photovoltaik!Druckbereich</vt:lpstr>
      <vt:lpstr>Wasserkraft!Druckbereich</vt:lpstr>
      <vt:lpstr>'Wasserkraft-Revit 1-2MW'!Druckbereich</vt:lpstr>
      <vt:lpstr>Windkraft!Druckbereich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 Resch</dc:creator>
  <cp:lastModifiedBy>Bauer Roland</cp:lastModifiedBy>
  <cp:lastPrinted>2023-01-27T14:14:11Z</cp:lastPrinted>
  <dcterms:created xsi:type="dcterms:W3CDTF">2022-04-04T13:55:29Z</dcterms:created>
  <dcterms:modified xsi:type="dcterms:W3CDTF">2023-01-27T14:32:00Z</dcterms:modified>
</cp:coreProperties>
</file>